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0 ADMINISTRATIF\INSTANCES_AM62\2023\00_Conseils\04_12_octobre_2023\DSP\"/>
    </mc:Choice>
  </mc:AlternateContent>
  <bookViews>
    <workbookView xWindow="0" yWindow="0" windowWidth="12780" windowHeight="5000" tabRatio="678" firstSheet="49" activeTab="50"/>
  </bookViews>
  <sheets>
    <sheet name="SOMMAIRE" sheetId="72" r:id="rId1"/>
    <sheet name="Eff.catég." sheetId="12" r:id="rId2"/>
    <sheet name="Eff.ctrat" sheetId="13" r:id="rId3"/>
    <sheet name="Eff.sexe" sheetId="14" r:id="rId4"/>
    <sheet name="Eff.anc" sheetId="15" r:id="rId5"/>
    <sheet name="Mvt" sheetId="16" r:id="rId6"/>
    <sheet name="Promotions" sheetId="17" r:id="rId7"/>
    <sheet name="PMAD" sheetId="18" r:id="rId8"/>
    <sheet name="Eff.interim" sheetId="19" r:id="rId9"/>
    <sheet name="Form." sheetId="20" r:id="rId10"/>
    <sheet name="Absentéisme" sheetId="77" r:id="rId11"/>
    <sheet name="Acc. Travail" sheetId="76" r:id="rId12"/>
    <sheet name="Suites judiciaires" sheetId="89" r:id="rId13"/>
    <sheet name="Conso.Vhcl" sheetId="8" r:id="rId14"/>
    <sheet name="Parc.Bus.Propre" sheetId="1" r:id="rId15"/>
    <sheet name="Parc SAD PMR" sheetId="10" r:id="rId16"/>
    <sheet name="Parc.Sstrait." sheetId="78" r:id="rId17"/>
    <sheet name="Pannes.Info." sheetId="11" r:id="rId18"/>
    <sheet name="Ratio.Eco" sheetId="71" r:id="rId19"/>
    <sheet name="Km.Bus" sheetId="90" r:id="rId20"/>
    <sheet name="Km.LR.CS" sheetId="91" r:id="rId21"/>
    <sheet name="Km.détail.LR.CS" sheetId="92" r:id="rId22"/>
    <sheet name="Courses.Non.Réal" sheetId="55" r:id="rId23"/>
    <sheet name="CNE" sheetId="58" r:id="rId24"/>
    <sheet name="Km.SAD" sheetId="46" r:id="rId25"/>
    <sheet name="Km.SAD.ligne" sheetId="47" r:id="rId26"/>
    <sheet name="Fonct.ALLOBUS" sheetId="48" r:id="rId27"/>
    <sheet name="Km.PMR" sheetId="49" r:id="rId28"/>
    <sheet name="Fonct.PROXIBUS" sheetId="50" r:id="rId29"/>
    <sheet name="Modif.Temp" sheetId="56" r:id="rId30"/>
    <sheet name="Modif.Perm" sheetId="57" r:id="rId31"/>
    <sheet name="Km.occas" sheetId="54" r:id="rId32"/>
    <sheet name="Billettique" sheetId="22" r:id="rId33"/>
    <sheet name="Valid.LR" sheetId="23" r:id="rId34"/>
    <sheet name="Valid.CS " sheetId="24" r:id="rId35"/>
    <sheet name="Valid-Resa.ALLOBUS" sheetId="93" r:id="rId36"/>
    <sheet name="Valid.PROXIBUS" sheetId="26" r:id="rId37"/>
    <sheet name="Clients.TAD" sheetId="52" r:id="rId38"/>
    <sheet name="Tx.rempl.vhcl.cours.TAD" sheetId="53" r:id="rId39"/>
    <sheet name="Fréq.Titre.LR" sheetId="80" r:id="rId40"/>
    <sheet name="Taux.Fréq.LR" sheetId="81" r:id="rId41"/>
    <sheet name="Fréq.Titre.CS" sheetId="83" r:id="rId42"/>
    <sheet name="Taux.Fréq.CS" sheetId="82" r:id="rId43"/>
    <sheet name="Fréq.Titre.ALLOBUS" sheetId="84" r:id="rId44"/>
    <sheet name="Taux.Fréq.Titre.ALLOBUS " sheetId="85" r:id="rId45"/>
    <sheet name="Fréq.Titre.PROXIBUS" sheetId="86" r:id="rId46"/>
    <sheet name="Taux.Fréq.Titre.PROXIBUS" sheetId="87" r:id="rId47"/>
    <sheet name="Gardien.vélo" sheetId="31" r:id="rId48"/>
    <sheet name="Rec.Titre.M" sheetId="32" r:id="rId49"/>
    <sheet name="Rec.Titr.Cumul.annuel" sheetId="33" r:id="rId50"/>
    <sheet name="Rec.Titre.12.dern.M" sheetId="34" r:id="rId51"/>
    <sheet name="Rec.Vélo.M" sheetId="35" r:id="rId52"/>
    <sheet name="Rec.Vélo.cumul.an" sheetId="36" r:id="rId53"/>
    <sheet name="Rec.Vélo.12M" sheetId="37" r:id="rId54"/>
    <sheet name="Bilan_Maintenance_Abri" sheetId="94" r:id="rId55"/>
    <sheet name="ACO.mois.écoulé" sheetId="38" r:id="rId56"/>
    <sheet name="ACO.mois.à.venir" sheetId="39" r:id="rId57"/>
    <sheet name="CRM" sheetId="40" r:id="rId58"/>
    <sheet name="Internet" sheetId="41" r:id="rId59"/>
    <sheet name="Appli" sheetId="42" r:id="rId60"/>
    <sheet name="Stat.Amb." sheetId="63" r:id="rId61"/>
    <sheet name="Plg.Fraude" sheetId="64" r:id="rId62"/>
    <sheet name="Résult.Fraude" sheetId="65" r:id="rId63"/>
    <sheet name="Evénement" sheetId="59" r:id="rId64"/>
    <sheet name="EvenGrav" sheetId="60" r:id="rId65"/>
    <sheet name="Perturbation" sheetId="61" r:id="rId66"/>
    <sheet name="Infraction" sheetId="66" r:id="rId67"/>
    <sheet name="Accidentologie" sheetId="21" r:id="rId68"/>
    <sheet name="Accidents" sheetId="62" r:id="rId69"/>
    <sheet name="Indic.Qual.Label" sheetId="43" r:id="rId70"/>
    <sheet name="Réclas" sheetId="75" r:id="rId71"/>
    <sheet name="Autres.nc" sheetId="44" r:id="rId72"/>
    <sheet name="Indic.Envionmt" sheetId="74"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xlnm._FilterDatabase" localSheetId="23" hidden="1">CNE!$A$3:$O$6</definedName>
    <definedName name="_xlnm._FilterDatabase" localSheetId="66" hidden="1">Infraction!$A$3:$D$5</definedName>
    <definedName name="_xlnm._FilterDatabase" localSheetId="21" hidden="1">Km.détail.LR.CS!$A$3:$J$358</definedName>
    <definedName name="_xlnm._FilterDatabase" localSheetId="29" hidden="1">Modif.Temp!$A$3:$M$19</definedName>
    <definedName name="_xlnm._FilterDatabase" localSheetId="15" hidden="1">'Parc SAD PMR'!$A$4:$Q$22</definedName>
    <definedName name="_xlnm._FilterDatabase" localSheetId="14" hidden="1">Parc.Bus.Propre!$A$4:$Q$4</definedName>
    <definedName name="_xlnm._FilterDatabase" localSheetId="16" hidden="1">Parc.Sstrait.!#REF!</definedName>
    <definedName name="_pv3" localSheetId="54">#REF!</definedName>
    <definedName name="_pv3">#REF!</definedName>
    <definedName name="_TAB1" localSheetId="54">#REF!</definedName>
    <definedName name="_TAB1">#REF!</definedName>
    <definedName name="_TAB2" localSheetId="54">#REF!</definedName>
    <definedName name="_TAB2">#REF!</definedName>
    <definedName name="_TAB3" localSheetId="54">#REF!</definedName>
    <definedName name="_TAB3">#REF!</definedName>
    <definedName name="_TAB4" localSheetId="54">#REF!</definedName>
    <definedName name="_TAB4">#REF!</definedName>
    <definedName name="_TAB5" localSheetId="54">#REF!</definedName>
    <definedName name="_TAB5">#REF!</definedName>
    <definedName name="A" localSheetId="54">#REF!</definedName>
    <definedName name="A">#REF!</definedName>
    <definedName name="ACCRETE" localSheetId="54">#REF!</definedName>
    <definedName name="ACCRETE">#REF!</definedName>
    <definedName name="Acq" localSheetId="54">#REF!</definedName>
    <definedName name="Acq">#REF!</definedName>
    <definedName name="ACRS" localSheetId="54">#REF!</definedName>
    <definedName name="ACRS">#REF!</definedName>
    <definedName name="AFEE" localSheetId="54">#REF!</definedName>
    <definedName name="AFEE">#REF!</definedName>
    <definedName name="ai" localSheetId="54">#REF!</definedName>
    <definedName name="ai">#REF!</definedName>
    <definedName name="amort" localSheetId="54">#REF!</definedName>
    <definedName name="amort">#REF!</definedName>
    <definedName name="Année0">[1]Hypothèses!$E$7</definedName>
    <definedName name="Année1">[1]Hypothèses!$E$8</definedName>
    <definedName name="Année2">[1]Hypothèses!$E$9</definedName>
    <definedName name="Année3">[1]Hypothèses!$E$10</definedName>
    <definedName name="ANNEXE_4.1" localSheetId="54">#REF!</definedName>
    <definedName name="ANNEXE_4.1">#REF!</definedName>
    <definedName name="ANNEXE_4.3" localSheetId="54">#REF!</definedName>
    <definedName name="ANNEXE_4.3">#REF!</definedName>
    <definedName name="ANNEXE_4.4" localSheetId="54">#REF!</definedName>
    <definedName name="ANNEXE_4.4">#REF!</definedName>
    <definedName name="annexe27" localSheetId="54">#REF!</definedName>
    <definedName name="annexe27">#REF!</definedName>
    <definedName name="Annexes28">[2]Base!$C$3:$C$15</definedName>
    <definedName name="anscount" hidden="1">1</definedName>
    <definedName name="AS2DocOpenMode" hidden="1">"AS2DocumentEdit"</definedName>
    <definedName name="ass" localSheetId="54">#REF!</definedName>
    <definedName name="ass">#REF!</definedName>
    <definedName name="Axedoc" localSheetId="54">#REF!</definedName>
    <definedName name="Axedoc">#REF!</definedName>
    <definedName name="backup" localSheetId="54">#REF!</definedName>
    <definedName name="backup">#REF!</definedName>
    <definedName name="Base_CA">[1]Benchmarking!$C$28:$W$32</definedName>
    <definedName name="_xlnm.Database" localSheetId="54">#REF!</definedName>
    <definedName name="_xlnm.Database" localSheetId="72">#REF!</definedName>
    <definedName name="_xlnm.Database" localSheetId="16">#REF!</definedName>
    <definedName name="_xlnm.Database" localSheetId="12">#REF!</definedName>
    <definedName name="_xlnm.Database">#REF!</definedName>
    <definedName name="Base_Taux">[1]Benchmarking!$C$28:$W$66</definedName>
    <definedName name="bdep" localSheetId="54">#REF!</definedName>
    <definedName name="bdep">#REF!</definedName>
    <definedName name="BS" localSheetId="54">#REF!</definedName>
    <definedName name="BS">#REF!</definedName>
    <definedName name="Canal" localSheetId="16">[3]MATRICE!$V$2:$V$12</definedName>
    <definedName name="Canal" localSheetId="70">[4]MATRICE!$V$2:$V$12</definedName>
    <definedName name="Canal">[5]MATRICE!$V$2:$V$12</definedName>
    <definedName name="cap" localSheetId="54">#REF!</definedName>
    <definedName name="cap">#REF!</definedName>
    <definedName name="Capex" localSheetId="54">#REF!</definedName>
    <definedName name="Capex">#REF!</definedName>
    <definedName name="capnumber" localSheetId="54">#REF!</definedName>
    <definedName name="capnumber">#REF!</definedName>
    <definedName name="capx" localSheetId="54">#REF!</definedName>
    <definedName name="capx">#REF!</definedName>
    <definedName name="case" localSheetId="54">#REF!</definedName>
    <definedName name="case">#REF!</definedName>
    <definedName name="casenumber" localSheetId="54">#REF!</definedName>
    <definedName name="casenumber">#REF!</definedName>
    <definedName name="CBS" localSheetId="54">#REF!</definedName>
    <definedName name="CBS">#REF!</definedName>
    <definedName name="ccase" localSheetId="54">#REF!</definedName>
    <definedName name="ccase">#REF!</definedName>
    <definedName name="Cession_HMR_modif">'[6]Base HMR CESSIONS'!$A$2:$Y$11</definedName>
    <definedName name="Cession_HMR_new">'[6]Base HMR CESSIONS'!$A$19:$S$23</definedName>
    <definedName name="Cession_MR_modif">'[6]Base MR CESSIONS'!$A$2:$AI$366</definedName>
    <definedName name="Cession_MR_new">'[6]Base MR CESSIONS'!$A$373:$W$390</definedName>
    <definedName name="CF" localSheetId="54">#REF!</definedName>
    <definedName name="CF">#REF!</definedName>
    <definedName name="CLOSBS" localSheetId="54">#REF!</definedName>
    <definedName name="CLOSBS">#REF!</definedName>
    <definedName name="CN" localSheetId="54">#REF!</definedName>
    <definedName name="CN">#REF!</definedName>
    <definedName name="cogs" localSheetId="54">#REF!</definedName>
    <definedName name="cogs">#REF!</definedName>
    <definedName name="Commune" localSheetId="16">[3]MATRICE!$P$2:$P$163</definedName>
    <definedName name="Commune" localSheetId="70">[4]MATRICE!$P$2:$P$163</definedName>
    <definedName name="Commune">[5]MATRICE!$P$2:$P$163</definedName>
    <definedName name="cov" localSheetId="54">#REF!</definedName>
    <definedName name="cov">#REF!</definedName>
    <definedName name="Date" localSheetId="54">#REF!</definedName>
    <definedName name="Date">#REF!</definedName>
    <definedName name="debt" localSheetId="54">#REF!</definedName>
    <definedName name="debt">#REF!</definedName>
    <definedName name="Debt_5.........................................................................................................................." localSheetId="54">#REF!</definedName>
    <definedName name="Debt_5..........................................................................................................................">#REF!</definedName>
    <definedName name="Debt_Space" localSheetId="54">#REF!</definedName>
    <definedName name="Debt_Space">#REF!</definedName>
    <definedName name="debtamort" localSheetId="54">#REF!</definedName>
    <definedName name="debtamort">#REF!</definedName>
    <definedName name="debtrig" localSheetId="54">#REF!</definedName>
    <definedName name="debtrig">#REF!</definedName>
    <definedName name="delprado" localSheetId="54">#REF!</definedName>
    <definedName name="delprado">#REF!</definedName>
    <definedName name="DEP" localSheetId="54">#REF!</definedName>
    <definedName name="DEP">#REF!</definedName>
    <definedName name="depr" localSheetId="54">#REF!</definedName>
    <definedName name="depr">#REF!</definedName>
    <definedName name="depr._override" localSheetId="54">#REF!</definedName>
    <definedName name="depr._override">#REF!</definedName>
    <definedName name="DepreciationPC" localSheetId="54">#REF!</definedName>
    <definedName name="DepreciationPC">#REF!</definedName>
    <definedName name="Devises" localSheetId="54">#REF!</definedName>
    <definedName name="Devises">#REF!</definedName>
    <definedName name="div" localSheetId="54">[7]Operating_Assumptions!#REF!</definedName>
    <definedName name="div">[7]Operating_Assumptions!#REF!</definedName>
    <definedName name="divest" localSheetId="54">[7]Operating_Assumptions!#REF!</definedName>
    <definedName name="divest">[7]Operating_Assumptions!#REF!</definedName>
    <definedName name="DOCUMENT2" localSheetId="54">#REF!</definedName>
    <definedName name="DOCUMENT2">#REF!</definedName>
    <definedName name="DOCUMENT3" localSheetId="54">#REF!</definedName>
    <definedName name="DOCUMENT3">#REF!</definedName>
    <definedName name="ds" localSheetId="54">#REF!</definedName>
    <definedName name="ds">#REF!</definedName>
    <definedName name="dsched" localSheetId="54">#REF!</definedName>
    <definedName name="dsched">#REF!</definedName>
    <definedName name="e" localSheetId="54">#REF!</definedName>
    <definedName name="e">#REF!</definedName>
    <definedName name="ebdait" localSheetId="54">#REF!</definedName>
    <definedName name="ebdait">#REF!</definedName>
    <definedName name="EBITmargin" localSheetId="54">#REF!</definedName>
    <definedName name="EBITmargin">#REF!</definedName>
    <definedName name="EQ_COM" localSheetId="54">#REF!</definedName>
    <definedName name="EQ_COM">#REF!</definedName>
    <definedName name="EQ_EX" localSheetId="54">#REF!</definedName>
    <definedName name="EQ_EX">#REF!</definedName>
    <definedName name="EQ_JSD" localSheetId="54">#REF!</definedName>
    <definedName name="EQ_JSD">#REF!</definedName>
    <definedName name="EQ_PREF" localSheetId="54">#REF!</definedName>
    <definedName name="EQ_PREF">#REF!</definedName>
    <definedName name="EQ_PRFD" localSheetId="54">#REF!</definedName>
    <definedName name="EQ_PRFD">#REF!</definedName>
    <definedName name="EQ_SSN" localSheetId="54">#REF!</definedName>
    <definedName name="EQ_SSN">#REF!</definedName>
    <definedName name="eqb" localSheetId="54">#REF!</definedName>
    <definedName name="eqb">#REF!</definedName>
    <definedName name="equity" localSheetId="54">#REF!</definedName>
    <definedName name="equity">#REF!</definedName>
    <definedName name="euribor" localSheetId="54">#REF!</definedName>
    <definedName name="euribor">#REF!</definedName>
    <definedName name="euro">[8]Urbain!$H$3</definedName>
    <definedName name="evergreen_ar" localSheetId="54">#REF!</definedName>
    <definedName name="evergreen_ar">#REF!</definedName>
    <definedName name="evergreen_inv" localSheetId="54">#REF!</definedName>
    <definedName name="evergreen_inv">#REF!</definedName>
    <definedName name="EXPP" localSheetId="54">#REF!</definedName>
    <definedName name="EXPP">#REF!</definedName>
    <definedName name="Famille" localSheetId="54">#REF!</definedName>
    <definedName name="Famille">#REF!</definedName>
    <definedName name="fedtax" localSheetId="54">#REF!</definedName>
    <definedName name="fedtax">#REF!</definedName>
    <definedName name="FEE" localSheetId="54">#REF!</definedName>
    <definedName name="FEE">#REF!</definedName>
    <definedName name="Filiales">[9]Parameters!$C$56:$C$78</definedName>
    <definedName name="fye" localSheetId="54">#REF!</definedName>
    <definedName name="fye">#REF!</definedName>
    <definedName name="G.Assumptions" localSheetId="54">#REF!</definedName>
    <definedName name="G.Assumptions">#REF!</definedName>
    <definedName name="G.BalanceSheet" localSheetId="54">#REF!</definedName>
    <definedName name="G.BalanceSheet">#REF!</definedName>
    <definedName name="G.BookDeprec" localSheetId="54">#REF!</definedName>
    <definedName name="G.BookDeprec">#REF!</definedName>
    <definedName name="G.CashFlow" localSheetId="54">#REF!</definedName>
    <definedName name="G.CashFlow">#REF!</definedName>
    <definedName name="G.CloseBalSheet" localSheetId="54">#REF!</definedName>
    <definedName name="G.CloseBalSheet">#REF!</definedName>
    <definedName name="G.ControlPanel" localSheetId="54">#REF!</definedName>
    <definedName name="G.ControlPanel">#REF!</definedName>
    <definedName name="G.Debt" localSheetId="54">#REF!</definedName>
    <definedName name="G.Debt">#REF!</definedName>
    <definedName name="G.DebtTables" localSheetId="54">#REF!</definedName>
    <definedName name="G.DebtTables">#REF!</definedName>
    <definedName name="G.EquitySplit" localSheetId="54">#REF!</definedName>
    <definedName name="G.EquitySplit">#REF!</definedName>
    <definedName name="G.IncomeStmt" localSheetId="54">#REF!</definedName>
    <definedName name="G.IncomeStmt">#REF!</definedName>
    <definedName name="G.Inputs" localSheetId="54">#REF!</definedName>
    <definedName name="G.Inputs">#REF!</definedName>
    <definedName name="G.IntRates" localSheetId="54">#REF!</definedName>
    <definedName name="G.IntRates">#REF!</definedName>
    <definedName name="G.TaxDeprec" localSheetId="54">#REF!</definedName>
    <definedName name="G.TaxDeprec">#REF!</definedName>
    <definedName name="G.Triggers" localSheetId="54">#REF!</definedName>
    <definedName name="G.Triggers">#REF!</definedName>
    <definedName name="graph_compar_1">OFFSET('[10]Données Globales'!$A$602,0,'[10]Données Globales'!$B$601):OFFSET('[10]Données Globales'!$A$602,0,'[10]Données Globales'!$B$600)</definedName>
    <definedName name="graph_compar_2">OFFSET('[10]Données Globales'!$A$603,0,'[10]Données Globales'!$B$601):OFFSET('[10]Données Globales'!$A$603,0,'[10]Données Globales'!$B$600)</definedName>
    <definedName name="graph_compar_3">OFFSET('[10]Données Globales'!$A$604,0,'[10]Données Globales'!$B$601):OFFSET('[10]Données Globales'!$A$604,0,'[10]Données Globales'!$B$600)</definedName>
    <definedName name="graph_compar_mois">OFFSET('[10]Données Globales'!$A$6,0,'[10]Données Globales'!$B$601):OFFSET('[10]Données Globales'!$A$6,0,'[10]Données Globales'!$B$600)</definedName>
    <definedName name="graph_qte">OFFSET('[10]Données Globales'!$A$588,0,'[10]Données Globales'!$B$587):OFFSET('[10]Données Globales'!$A$588,0,'[10]Données Globales'!$B$586)</definedName>
    <definedName name="graph_rec">OFFSET('[10]Données Globales'!$A$595,0,'[10]Données Globales'!$B$594):OFFSET('[10]Données Globales'!$A$595,0,'[10]Données Globales'!$B$593)</definedName>
    <definedName name="grossp" localSheetId="54">#REF!</definedName>
    <definedName name="grossp">#REF!</definedName>
    <definedName name="gw" localSheetId="54">#REF!</definedName>
    <definedName name="gw">#REF!</definedName>
    <definedName name="HMR_modif">'[6]Base HMR'!$A$2:$Y$787</definedName>
    <definedName name="HMR_new">'[6]Base HMR'!$A$793:$S$918</definedName>
    <definedName name="IDENTITE" localSheetId="54">#REF!</definedName>
    <definedName name="IDENTITE">#REF!</definedName>
    <definedName name="IMMO" localSheetId="54">#REF!</definedName>
    <definedName name="IMMO">#REF!</definedName>
    <definedName name="IMMO_modif">'[6]Base IMMO'!$A$2:$Y$97</definedName>
    <definedName name="IMMO_new">'[6]Base IMMO'!$A$103:$S$109</definedName>
    <definedName name="_xlnm.Print_Titles" localSheetId="21">Km.détail.LR.CS!$3:$3</definedName>
    <definedName name="INCOME" localSheetId="54">#REF!</definedName>
    <definedName name="INCOME">#REF!</definedName>
    <definedName name="int.switch" localSheetId="54">#REF!</definedName>
    <definedName name="int.switch">#REF!</definedName>
    <definedName name="irass" localSheetId="54">#REF!</definedName>
    <definedName name="irass">#REF!</definedName>
    <definedName name="IS">[1]Hypothèses!$E$24</definedName>
    <definedName name="KEOLIS" hidden="1">{#N/A,#N/A,FALSE,"Aging Summary";#N/A,#N/A,FALSE,"Ratio Analysis";#N/A,#N/A,FALSE,"Test 120 Day Accts";#N/A,#N/A,FALSE,"Tickmarks"}</definedName>
    <definedName name="lastdebt" localSheetId="54">#REF!</definedName>
    <definedName name="lastdebt">#REF!</definedName>
    <definedName name="lastpref" localSheetId="54">#REF!</definedName>
    <definedName name="lastpref">#REF!</definedName>
    <definedName name="lcs" localSheetId="54">#REF!</definedName>
    <definedName name="lcs">#REF!</definedName>
    <definedName name="look" localSheetId="54">#REF!</definedName>
    <definedName name="look">#REF!</definedName>
    <definedName name="lookup" localSheetId="54">#REF!</definedName>
    <definedName name="lookup">#REF!</definedName>
    <definedName name="ls02.Selected" localSheetId="54">[11]PIGEON5!#REF!</definedName>
    <definedName name="ls02.Selected">[11]PIGEON5!#REF!</definedName>
    <definedName name="LTGrowth" localSheetId="54">#REF!</definedName>
    <definedName name="LTGrowth">#REF!</definedName>
    <definedName name="m">{#N/A,#N/A,FALSE,"Aging Summary";#N/A,#N/A,FALSE,"Ratio Analysis";#N/A,#N/A,FALSE,"Test 120 Day Accts";#N/A,#N/A,FALSE,"Tickmarks"}</definedName>
    <definedName name="mezz" localSheetId="54">#REF!</definedName>
    <definedName name="mezz">#REF!</definedName>
    <definedName name="mfee" localSheetId="54">#REF!</definedName>
    <definedName name="mfee">#REF!</definedName>
    <definedName name="mgteq" localSheetId="54">#REF!</definedName>
    <definedName name="mgteq">#REF!</definedName>
    <definedName name="mois_qte">OFFSET('[10]Données Globales'!$A$6,0,'[10]Données Globales'!$B$587):OFFSET('[10]Données Globales'!$A$6,0,'[10]Données Globales'!$B$586)</definedName>
    <definedName name="mois_rec">OFFSET('[10]Données Globales'!$A$6,0,'[10]Données Globales'!$B$594):OFFSET('[10]Données Globales'!$A$6,0,'[10]Données Globales'!$B$593)</definedName>
    <definedName name="Motif" localSheetId="16">[3]MATRICE!$A$2:$A$44</definedName>
    <definedName name="Motif" localSheetId="70">[4]MATRICE!$A$2:$A$41</definedName>
    <definedName name="Motif">[5]MATRICE!$A$2:$A$44</definedName>
    <definedName name="MR_modif">'[6]Base MR'!$A$2:$AI$656</definedName>
    <definedName name="MR_new">'[6]Base MR'!$A$662:$X$938</definedName>
    <definedName name="mult" localSheetId="54">#REF!</definedName>
    <definedName name="mult">#REF!</definedName>
    <definedName name="nature">[12]Saisies!$T$2:$T$48</definedName>
    <definedName name="Nom_Cible">[1]Hypothèses!$E$4</definedName>
    <definedName name="notes" localSheetId="54">#REF!</definedName>
    <definedName name="notes">#REF!</definedName>
    <definedName name="ocase" localSheetId="54">#REF!</definedName>
    <definedName name="ocase">#REF!</definedName>
    <definedName name="ON" localSheetId="54">#REF!</definedName>
    <definedName name="ON">#REF!</definedName>
    <definedName name="opcase">[7]Operating_Assumptions!$F$3</definedName>
    <definedName name="owner" localSheetId="54">#REF!</definedName>
    <definedName name="owner">#REF!</definedName>
    <definedName name="p" localSheetId="54">#REF!</definedName>
    <definedName name="p">#REF!</definedName>
    <definedName name="P.Assumptions" localSheetId="54">#REF!</definedName>
    <definedName name="P.Assumptions">#REF!</definedName>
    <definedName name="P.Backup" localSheetId="54">#REF!</definedName>
    <definedName name="P.Backup">#REF!</definedName>
    <definedName name="P.BalanceSheet" localSheetId="54">#REF!</definedName>
    <definedName name="P.BalanceSheet">#REF!</definedName>
    <definedName name="P.Base" localSheetId="54">#REF!</definedName>
    <definedName name="P.Base">#REF!</definedName>
    <definedName name="P.CashFlow" localSheetId="54">#REF!</definedName>
    <definedName name="P.CashFlow">#REF!</definedName>
    <definedName name="P.CloseBalSheet" localSheetId="54">#REF!</definedName>
    <definedName name="P.CloseBalSheet">#REF!</definedName>
    <definedName name="P.ControlPanel" localSheetId="54">#REF!</definedName>
    <definedName name="P.ControlPanel">#REF!</definedName>
    <definedName name="P.Cover" localSheetId="54">#REF!</definedName>
    <definedName name="P.Cover">#REF!</definedName>
    <definedName name="P.Debt" localSheetId="54">#REF!</definedName>
    <definedName name="P.Debt">#REF!</definedName>
    <definedName name="P.IncomeStmt" localSheetId="54">#REF!</definedName>
    <definedName name="P.IncomeStmt">#REF!</definedName>
    <definedName name="P.Inputs" localSheetId="54">#REF!</definedName>
    <definedName name="P.Inputs">#REF!</definedName>
    <definedName name="P.IntRates" localSheetId="54">#REF!</definedName>
    <definedName name="P.IntRates">#REF!</definedName>
    <definedName name="p.ratio" localSheetId="54">#REF!</definedName>
    <definedName name="p.ratio">#REF!</definedName>
    <definedName name="P.Returns" localSheetId="54">#REF!</definedName>
    <definedName name="P.Returns">#REF!</definedName>
    <definedName name="paige" localSheetId="54">#REF!</definedName>
    <definedName name="paige">#REF!</definedName>
    <definedName name="part" localSheetId="54">#REF!</definedName>
    <definedName name="part">#REF!</definedName>
    <definedName name="perimeter" localSheetId="54">#REF!</definedName>
    <definedName name="perimeter">#REF!</definedName>
    <definedName name="Pref_Space" localSheetId="54">#REF!</definedName>
    <definedName name="Pref_Space">#REF!</definedName>
    <definedName name="ProfitLossAll" localSheetId="54">#REF!</definedName>
    <definedName name="ProfitLossAll">#REF!</definedName>
    <definedName name="ProfitLossFY" localSheetId="54">#REF!</definedName>
    <definedName name="ProfitLossFY">#REF!</definedName>
    <definedName name="ProfitLossH1" localSheetId="54">#REF!</definedName>
    <definedName name="ProfitLossH1">#REF!</definedName>
    <definedName name="ProfitLossH2" localSheetId="54">#REF!</definedName>
    <definedName name="ProfitLossH2">#REF!</definedName>
    <definedName name="project" localSheetId="54">#REF!</definedName>
    <definedName name="project">#REF!</definedName>
    <definedName name="PROMOTE" localSheetId="54">#REF!</definedName>
    <definedName name="PROMOTE">#REF!</definedName>
    <definedName name="ratchet" localSheetId="54">#REF!</definedName>
    <definedName name="ratchet">#REF!</definedName>
    <definedName name="rate" localSheetId="54">#REF!</definedName>
    <definedName name="rate">#REF!</definedName>
    <definedName name="rateinput" localSheetId="54">#REF!</definedName>
    <definedName name="rateinput">#REF!</definedName>
    <definedName name="Ratio" localSheetId="54">#REF!</definedName>
    <definedName name="Ratio">#REF!</definedName>
    <definedName name="recap" localSheetId="54">#REF!</definedName>
    <definedName name="recap">#REF!</definedName>
    <definedName name="Rédacteur" localSheetId="16">[3]MATRICE!$X$2:$X$13</definedName>
    <definedName name="Rédacteur" localSheetId="70">[4]MATRICE!$X$2:$X$13</definedName>
    <definedName name="Rédacteur">[5]MATRICE!$X$2:$X$13</definedName>
    <definedName name="REPAY" localSheetId="54">#REF!</definedName>
    <definedName name="REPAY">#REF!</definedName>
    <definedName name="RETDT" localSheetId="54">#REF!</definedName>
    <definedName name="RETDT">#REF!</definedName>
    <definedName name="RETURN" localSheetId="54">#REF!</definedName>
    <definedName name="RETURN">#REF!</definedName>
    <definedName name="RETURNS" localSheetId="54">#REF!</definedName>
    <definedName name="RETURNS">#REF!</definedName>
    <definedName name="sales" localSheetId="54">#REF!</definedName>
    <definedName name="sales">#REF!</definedName>
    <definedName name="SalesGrowth" localSheetId="54">#REF!</definedName>
    <definedName name="SalesGrowth">#REF!</definedName>
    <definedName name="scenario.1" localSheetId="54">#REF!</definedName>
    <definedName name="scenario.1">#REF!</definedName>
    <definedName name="scenario.2" localSheetId="54">#REF!</definedName>
    <definedName name="scenario.2">#REF!</definedName>
    <definedName name="scenario.3" localSheetId="54">#REF!</definedName>
    <definedName name="scenario.3">#REF!</definedName>
    <definedName name="scenario.4" localSheetId="54">#REF!</definedName>
    <definedName name="scenario.4">#REF!</definedName>
    <definedName name="seh" localSheetId="54">#REF!</definedName>
    <definedName name="seh">#REF!</definedName>
    <definedName name="sga" localSheetId="54">#REF!</definedName>
    <definedName name="sga">#REF!</definedName>
    <definedName name="share" localSheetId="54">#REF!</definedName>
    <definedName name="share">#REF!</definedName>
    <definedName name="Slide_1">'[6]Slides power'!$B$7:$J$30</definedName>
    <definedName name="Slide_2">'[6]Slides power'!$B$37:$J$54</definedName>
    <definedName name="Slide_3">'[6]Slide power 3'!$A$1:$F$26</definedName>
    <definedName name="SLide_4">'[6]Slides power'!$B$62:$J$76</definedName>
    <definedName name="Slide_5">'[6]Slides power'!$B$83:$J$100</definedName>
    <definedName name="Slide_6">'[6]Slides power'!$B$107:$J$117</definedName>
    <definedName name="Slide2" localSheetId="54">'[13]Slide 1'!#REF!</definedName>
    <definedName name="Slide2">'[13]Slide 1'!#REF!</definedName>
    <definedName name="Slide3" localSheetId="54">'[13]Slide 1'!#REF!</definedName>
    <definedName name="Slide3">'[13]Slide 1'!#REF!</definedName>
    <definedName name="Slide4" localSheetId="54">#REF!</definedName>
    <definedName name="Slide4">#REF!</definedName>
    <definedName name="so" localSheetId="54">#REF!</definedName>
    <definedName name="so">#REF!</definedName>
    <definedName name="Source" localSheetId="16">[3]MATRICE!$AB$2:$AB$8</definedName>
    <definedName name="Source" localSheetId="70">[4]MATRICE!$AB$2:$AB$8</definedName>
    <definedName name="Source">[5]MATRICE!$AB$2:$AB$8</definedName>
    <definedName name="Source_Réponse" localSheetId="16">[3]MATRICE!$Z$2:$Z$3</definedName>
    <definedName name="Source_Réponse" localSheetId="70">[4]MATRICE!$Z$2:$Z$3</definedName>
    <definedName name="Source_Réponse">[5]MATRICE!$Z$2:$Z$3</definedName>
    <definedName name="sponsor" localSheetId="54">#REF!</definedName>
    <definedName name="sponsor">#REF!</definedName>
    <definedName name="step" localSheetId="54">#REF!</definedName>
    <definedName name="step">#REF!</definedName>
    <definedName name="step1" localSheetId="54">#REF!</definedName>
    <definedName name="step1">#REF!</definedName>
    <definedName name="step2" localSheetId="54">#REF!</definedName>
    <definedName name="step2">#REF!</definedName>
    <definedName name="step3" localSheetId="54">#REF!</definedName>
    <definedName name="step3">#REF!</definedName>
    <definedName name="stub" localSheetId="54">#REF!</definedName>
    <definedName name="stub">#REF!</definedName>
    <definedName name="su" localSheetId="54">#REF!</definedName>
    <definedName name="su">#REF!</definedName>
    <definedName name="t" localSheetId="54">#REF!</definedName>
    <definedName name="t">#REF!</definedName>
    <definedName name="TABL_COM" localSheetId="54">#REF!</definedName>
    <definedName name="TABL_COM">#REF!</definedName>
    <definedName name="TABL_EX" localSheetId="54">#REF!</definedName>
    <definedName name="TABL_EX">#REF!</definedName>
    <definedName name="TABL_JSD" localSheetId="54">#REF!</definedName>
    <definedName name="TABL_JSD">#REF!</definedName>
    <definedName name="TABL_PRFD" localSheetId="54">#REF!</definedName>
    <definedName name="TABL_PRFD">#REF!</definedName>
    <definedName name="TABL_SSN" localSheetId="54">#REF!</definedName>
    <definedName name="TABL_SSN">#REF!</definedName>
    <definedName name="TABLEAU_10" localSheetId="54">#REF!</definedName>
    <definedName name="TABLEAU_10">#REF!</definedName>
    <definedName name="TABLEAU_11" localSheetId="54">#REF!</definedName>
    <definedName name="TABLEAU_11">#REF!</definedName>
    <definedName name="TABLEAU_12" localSheetId="54">#REF!</definedName>
    <definedName name="TABLEAU_12">#REF!</definedName>
    <definedName name="TABLEAU_20" localSheetId="54">#REF!</definedName>
    <definedName name="TABLEAU_20">#REF!</definedName>
    <definedName name="TABLEAU_30" localSheetId="54">#REF!</definedName>
    <definedName name="TABLEAU_30">#REF!</definedName>
    <definedName name="TABLEAU_31" localSheetId="54">#REF!</definedName>
    <definedName name="TABLEAU_31">#REF!</definedName>
    <definedName name="TABLEAU_32" localSheetId="54">#REF!</definedName>
    <definedName name="TABLEAU_32">#REF!</definedName>
    <definedName name="TABLEAU_41" localSheetId="54">'[14]P&amp;L'!#REF!</definedName>
    <definedName name="TABLEAU_41">'[14]P&amp;L'!#REF!</definedName>
    <definedName name="TABLEAU_42" localSheetId="54">'[14]P&amp;L'!#REF!</definedName>
    <definedName name="TABLEAU_42">'[14]P&amp;L'!#REF!</definedName>
    <definedName name="TABLEAU_52" localSheetId="54">#REF!</definedName>
    <definedName name="TABLEAU_52">#REF!</definedName>
    <definedName name="Targ" localSheetId="54">#REF!</definedName>
    <definedName name="Targ">#REF!</definedName>
    <definedName name="TAX" localSheetId="54">#REF!</definedName>
    <definedName name="TAX">#REF!</definedName>
    <definedName name="taxdep" localSheetId="54">#REF!</definedName>
    <definedName name="taxdep">#REF!</definedName>
    <definedName name="TaxRate" localSheetId="54">#REF!</definedName>
    <definedName name="TaxRate">#REF!</definedName>
    <definedName name="tcase" localSheetId="54">#REF!</definedName>
    <definedName name="tcase">#REF!</definedName>
    <definedName name="tdep" localSheetId="54">#REF!</definedName>
    <definedName name="tdep">#REF!</definedName>
    <definedName name="term_cf" localSheetId="54">#REF!</definedName>
    <definedName name="term_cf">#REF!</definedName>
    <definedName name="term_eq" localSheetId="54">#REF!</definedName>
    <definedName name="term_eq">#REF!</definedName>
    <definedName name="Test" localSheetId="54">#REF!</definedName>
    <definedName name="Test">#REF!</definedName>
    <definedName name="tev" localSheetId="54">#REF!</definedName>
    <definedName name="tev">#REF!</definedName>
    <definedName name="TFT" localSheetId="54">#REF!</definedName>
    <definedName name="TFT">#REF!</definedName>
    <definedName name="top" localSheetId="54">#REF!</definedName>
    <definedName name="top">#REF!</definedName>
    <definedName name="tp" localSheetId="54">#REF!</definedName>
    <definedName name="tp">#REF!</definedName>
    <definedName name="Transporteur" localSheetId="16">[3]MATRICE!$M$2:$M$16</definedName>
    <definedName name="Transporteur" localSheetId="70">[4]MATRICE!$M$2:$M$16</definedName>
    <definedName name="Transporteur">[5]MATRICE!$M$2:$M$16</definedName>
    <definedName name="Transporteurs">[15]Matrices!$B$3:$D$41</definedName>
    <definedName name="trig1" localSheetId="54">#REF!</definedName>
    <definedName name="trig1">#REF!</definedName>
    <definedName name="trig2" localSheetId="54">#REF!</definedName>
    <definedName name="trig2">#REF!</definedName>
    <definedName name="trig3" localSheetId="54">#REF!</definedName>
    <definedName name="trig3">#REF!</definedName>
    <definedName name="trig4" localSheetId="54">#REF!</definedName>
    <definedName name="trig4">#REF!</definedName>
    <definedName name="trig5" localSheetId="54">#REF!</definedName>
    <definedName name="trig5">#REF!</definedName>
    <definedName name="ttcase" localSheetId="54">#REF!</definedName>
    <definedName name="ttcase">#REF!</definedName>
    <definedName name="Type_Récla" localSheetId="16">[3]MATRICE!$T$2:$T$4</definedName>
    <definedName name="Type_Récla" localSheetId="70">[4]MATRICE!$T$2:$T$4</definedName>
    <definedName name="Type_Récla">[5]MATRICE!$T$2:$T$4</definedName>
    <definedName name="USA_scenario" localSheetId="54">#REF!</definedName>
    <definedName name="USA_scenario">#REF!</definedName>
    <definedName name="wacc" localSheetId="54">#REF!</definedName>
    <definedName name="wacc">#REF!</definedName>
    <definedName name="wc" localSheetId="54">#REF!</definedName>
    <definedName name="wc">#REF!</definedName>
    <definedName name="WC_reduction" localSheetId="54">#REF!</definedName>
    <definedName name="WC_reduction">#REF!</definedName>
    <definedName name="wcint" localSheetId="54">#REF!</definedName>
    <definedName name="wcint">#REF!</definedName>
    <definedName name="wrn.Aging._.and._.Trend._.Analysis." hidden="1">{#N/A,#N/A,FALSE,"Aging Summary";#N/A,#N/A,FALSE,"Ratio Analysis";#N/A,#N/A,FALSE,"Test 120 Day Accts";#N/A,#N/A,FALSE,"Tickmarks"}</definedName>
    <definedName name="year" localSheetId="54">#REF!</definedName>
    <definedName name="year">#REF!</definedName>
    <definedName name="_xlnm.Print_Area" localSheetId="59">Appli!$A$1:$H$6</definedName>
    <definedName name="_xlnm.Print_Area" localSheetId="32">Billettique!$A$1:$I$4</definedName>
    <definedName name="_xlnm.Print_Area" localSheetId="57">CRM!$A$1:$H$6</definedName>
    <definedName name="_xlnm.Print_Area" localSheetId="26">Fonct.ALLOBUS!$A$1:$M$2</definedName>
    <definedName name="_xlnm.Print_Area" localSheetId="28">Fonct.PROXIBUS!$A$1:$O$11</definedName>
    <definedName name="_xlnm.Print_Area" localSheetId="43">Fréq.Titre.ALLOBUS!$A$3:$AB$14</definedName>
    <definedName name="_xlnm.Print_Area" localSheetId="41">Fréq.Titre.CS!$A$1:$AC$232</definedName>
    <definedName name="_xlnm.Print_Area" localSheetId="39">Fréq.Titre.LR!$A$3:$AC$73</definedName>
    <definedName name="_xlnm.Print_Area" localSheetId="45">Fréq.Titre.PROXIBUS!$A$3:$AB$6</definedName>
    <definedName name="_xlnm.Print_Area" localSheetId="47">Gardien.vélo!$A$1:$I$13</definedName>
    <definedName name="_xlnm.Print_Area" localSheetId="66">Infraction!$A$1:$D$5</definedName>
    <definedName name="_xlnm.Print_Area" localSheetId="58">Internet!$A$1:$J$5</definedName>
    <definedName name="_xlnm.Print_Area" localSheetId="19">Km.Bus!$A$1:$H$66</definedName>
    <definedName name="_xlnm.Print_Area" localSheetId="21">Km.détail.LR.CS!$A$1:$J$358</definedName>
    <definedName name="_xlnm.Print_Area" localSheetId="20">Km.LR.CS!$A$3:$H$72</definedName>
    <definedName name="_xlnm.Print_Area" localSheetId="27">Km.PMR!$A$1:$G$10</definedName>
    <definedName name="_xlnm.Print_Area" localSheetId="24">Km.SAD!$A$1:$G$11</definedName>
    <definedName name="_xlnm.Print_Area" localSheetId="25">Km.SAD.ligne!$A$1:$H$4</definedName>
    <definedName name="_xlnm.Print_Area" localSheetId="61">Plg.Fraude!$A$1:$I$19</definedName>
    <definedName name="_xlnm.Print_Area" localSheetId="50">'Rec.Titre.12.dern.M'!$A$1:$L$41</definedName>
    <definedName name="_xlnm.Print_Area" localSheetId="48">'Rec.Titre.M'!$A$1:$L$42</definedName>
    <definedName name="_xlnm.Print_Area" localSheetId="53">'Rec.Vélo.12M'!$A$1:$I$53</definedName>
    <definedName name="_xlnm.Print_Area" localSheetId="52">'Rec.Vélo.cumul.an'!$A$1:$I$53</definedName>
    <definedName name="_xlnm.Print_Area" localSheetId="51">'Rec.Vélo.M'!$A$1:$I$53</definedName>
    <definedName name="_xlnm.Print_Area" localSheetId="62">'Résult.Fraude'!$A$1:$G$17</definedName>
    <definedName name="_xlnm.Print_Area" localSheetId="60">Stat.Amb.!$A$1:$G$64</definedName>
    <definedName name="_xlnm.Print_Area" localSheetId="42">Taux.Fréq.CS!$A$1:$AC$232</definedName>
    <definedName name="_xlnm.Print_Area" localSheetId="40">Taux.Fréq.LR!$A$3:$AC$73</definedName>
    <definedName name="_xlnm.Print_Area" localSheetId="44">'Taux.Fréq.Titre.ALLOBUS '!$A$3:$AB$14</definedName>
    <definedName name="_xlnm.Print_Area" localSheetId="46">Taux.Fréq.Titre.PROXIBUS!$A$3:$AB$6</definedName>
    <definedName name="_xlnm.Print_Area" localSheetId="34">'Valid.CS '!$A$3:$V$233</definedName>
    <definedName name="_xlnm.Print_Area" localSheetId="33">Valid.LR!$A$3:$V$68</definedName>
    <definedName name="_xlnm.Print_Area" localSheetId="36">Valid.PROXIBUS!$A$3:$O$7</definedName>
    <definedName name="zone_pivot" localSheetId="54">#REF!</definedName>
    <definedName name="zone_pivo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21" l="1"/>
  <c r="G10" i="21"/>
  <c r="G9" i="21"/>
  <c r="G8" i="21"/>
  <c r="G7" i="21"/>
  <c r="G5" i="21"/>
  <c r="G4" i="21"/>
  <c r="F122" i="92"/>
  <c r="I122" i="92"/>
  <c r="H63" i="91"/>
  <c r="H62" i="91"/>
  <c r="H61" i="91"/>
  <c r="H60" i="91"/>
  <c r="H59" i="91"/>
  <c r="H58" i="91"/>
  <c r="H57" i="91"/>
  <c r="H56" i="91"/>
  <c r="H55" i="91"/>
  <c r="H54" i="91"/>
  <c r="H53" i="91"/>
  <c r="H52" i="91"/>
  <c r="H51" i="91"/>
  <c r="H50" i="91"/>
  <c r="H49" i="91"/>
  <c r="H48" i="91"/>
  <c r="H47" i="91"/>
  <c r="H46" i="91"/>
  <c r="H45" i="91"/>
  <c r="H44" i="91"/>
  <c r="H43" i="91"/>
  <c r="G64" i="91"/>
  <c r="F64" i="91"/>
  <c r="D64" i="91"/>
  <c r="C64" i="91"/>
  <c r="K42" i="91"/>
  <c r="H42" i="91"/>
  <c r="E42" i="91"/>
  <c r="H18" i="90"/>
  <c r="E18" i="90"/>
  <c r="J23" i="10"/>
  <c r="J175" i="1"/>
  <c r="B6" i="18"/>
  <c r="E5" i="20" l="1"/>
  <c r="E6" i="20"/>
  <c r="E7" i="20"/>
  <c r="E8" i="20"/>
  <c r="E9" i="20"/>
  <c r="E10" i="20"/>
  <c r="E11" i="20"/>
  <c r="E12" i="20"/>
  <c r="E13" i="20"/>
  <c r="E14" i="20"/>
  <c r="E15" i="20"/>
  <c r="E16" i="20"/>
  <c r="E17" i="20"/>
  <c r="E18" i="20"/>
  <c r="E4" i="20"/>
  <c r="G12" i="11" l="1"/>
  <c r="D12" i="11"/>
  <c r="G11" i="11"/>
  <c r="D11" i="11"/>
  <c r="G10" i="11"/>
  <c r="D10" i="11"/>
  <c r="G9" i="11"/>
  <c r="D9" i="11"/>
  <c r="G8" i="11"/>
  <c r="D8" i="11"/>
  <c r="G7" i="11"/>
  <c r="D7" i="11"/>
  <c r="G6" i="11"/>
  <c r="D6" i="11"/>
  <c r="G5" i="11"/>
  <c r="D5" i="11"/>
  <c r="B13" i="44" l="1"/>
  <c r="C13" i="44"/>
  <c r="S74" i="81" l="1"/>
  <c r="S73" i="81"/>
  <c r="AC75" i="81"/>
  <c r="AB75" i="81"/>
  <c r="Z75" i="81"/>
  <c r="X75" i="81"/>
  <c r="U75" i="81"/>
  <c r="T75" i="81"/>
  <c r="R75" i="81"/>
  <c r="Q75" i="81"/>
  <c r="O75" i="81"/>
  <c r="N75" i="81"/>
  <c r="M75" i="81"/>
  <c r="L75" i="81"/>
  <c r="K75" i="81"/>
  <c r="J75" i="81"/>
  <c r="I75" i="81"/>
  <c r="G75" i="81"/>
  <c r="E75" i="81"/>
  <c r="Y66" i="81"/>
  <c r="Y64" i="81"/>
  <c r="Y63" i="81"/>
  <c r="Y62" i="81"/>
  <c r="Y61" i="81"/>
  <c r="Y60" i="81"/>
  <c r="Y59" i="81"/>
  <c r="Y58" i="81"/>
  <c r="S57" i="81"/>
  <c r="Y56" i="81"/>
  <c r="S55" i="81"/>
  <c r="D50" i="81"/>
  <c r="Z68" i="81"/>
  <c r="X68" i="81"/>
  <c r="T68" i="81"/>
  <c r="Q68" i="81"/>
  <c r="O68" i="81"/>
  <c r="N68" i="81"/>
  <c r="L68" i="81"/>
  <c r="E68" i="81"/>
  <c r="S44" i="81"/>
  <c r="S40" i="81"/>
  <c r="AA37" i="81"/>
  <c r="S36" i="81"/>
  <c r="AC45" i="81"/>
  <c r="AB45" i="81"/>
  <c r="Z45" i="81"/>
  <c r="T45" i="81"/>
  <c r="R45" i="81"/>
  <c r="Q45" i="81"/>
  <c r="O45" i="81"/>
  <c r="N45" i="81"/>
  <c r="K45" i="81"/>
  <c r="J45" i="81"/>
  <c r="I45" i="81"/>
  <c r="G45" i="81"/>
  <c r="E45" i="81"/>
  <c r="AC24" i="81"/>
  <c r="AB24" i="81"/>
  <c r="Z24" i="81"/>
  <c r="X24" i="81"/>
  <c r="U24" i="81"/>
  <c r="T24" i="81"/>
  <c r="R24" i="81"/>
  <c r="Q24" i="81"/>
  <c r="P24" i="81" s="1"/>
  <c r="O24" i="81"/>
  <c r="N24" i="81"/>
  <c r="M24" i="81"/>
  <c r="L24" i="81"/>
  <c r="K24" i="81"/>
  <c r="J24" i="81"/>
  <c r="I24" i="81"/>
  <c r="G24" i="81"/>
  <c r="E24" i="81"/>
  <c r="AC13" i="81"/>
  <c r="AB13" i="81"/>
  <c r="Z13" i="81"/>
  <c r="X13" i="81"/>
  <c r="U13" i="81"/>
  <c r="T13" i="81"/>
  <c r="R13" i="81"/>
  <c r="Q13" i="81"/>
  <c r="O13" i="81"/>
  <c r="N13" i="81"/>
  <c r="M13" i="81"/>
  <c r="L13" i="81"/>
  <c r="K13" i="81"/>
  <c r="J13" i="81"/>
  <c r="I13" i="81"/>
  <c r="G13" i="81"/>
  <c r="E13" i="81"/>
  <c r="Y79" i="80"/>
  <c r="S79" i="80"/>
  <c r="P79" i="80"/>
  <c r="D79" i="80"/>
  <c r="Y77" i="80"/>
  <c r="S77" i="80"/>
  <c r="D77" i="80"/>
  <c r="Y74" i="80"/>
  <c r="S74" i="80"/>
  <c r="D74" i="80"/>
  <c r="AA73" i="80"/>
  <c r="Y73" i="80"/>
  <c r="S73" i="80"/>
  <c r="D73" i="80"/>
  <c r="AA72" i="80"/>
  <c r="Y72" i="80"/>
  <c r="S72" i="80"/>
  <c r="D72" i="80"/>
  <c r="Y71" i="80"/>
  <c r="S71" i="80"/>
  <c r="D71" i="80"/>
  <c r="AC75" i="80"/>
  <c r="AB75" i="80"/>
  <c r="Z75" i="80"/>
  <c r="X75" i="80"/>
  <c r="U75" i="80"/>
  <c r="T75" i="80"/>
  <c r="S70" i="80"/>
  <c r="R75" i="80"/>
  <c r="Q75" i="80"/>
  <c r="O75" i="80"/>
  <c r="N75" i="80"/>
  <c r="M75" i="80"/>
  <c r="L75" i="80"/>
  <c r="K75" i="80"/>
  <c r="J75" i="80"/>
  <c r="I75" i="80"/>
  <c r="G75" i="80"/>
  <c r="E75" i="80"/>
  <c r="Y67" i="80"/>
  <c r="S67" i="80"/>
  <c r="D67" i="80"/>
  <c r="AA66" i="80"/>
  <c r="Y66" i="80"/>
  <c r="S66" i="80"/>
  <c r="D66" i="80"/>
  <c r="AA65" i="80"/>
  <c r="Y65" i="80"/>
  <c r="S65" i="80"/>
  <c r="D65" i="80"/>
  <c r="Y64" i="80"/>
  <c r="S64" i="80"/>
  <c r="D64" i="80"/>
  <c r="Y63" i="80"/>
  <c r="S63" i="80"/>
  <c r="D63" i="80"/>
  <c r="AA62" i="80"/>
  <c r="Y62" i="80"/>
  <c r="S62" i="80"/>
  <c r="D62" i="80"/>
  <c r="AA61" i="80"/>
  <c r="Y61" i="80"/>
  <c r="S61" i="80"/>
  <c r="D61" i="80"/>
  <c r="Y60" i="80"/>
  <c r="S60" i="80"/>
  <c r="D60" i="80"/>
  <c r="Y59" i="80"/>
  <c r="S59" i="80"/>
  <c r="D59" i="80"/>
  <c r="AA58" i="80"/>
  <c r="Y58" i="80"/>
  <c r="S58" i="80"/>
  <c r="D58" i="80"/>
  <c r="AA57" i="80"/>
  <c r="Y57" i="80"/>
  <c r="S57" i="80"/>
  <c r="D57" i="80"/>
  <c r="Y56" i="80"/>
  <c r="S56" i="80"/>
  <c r="D56" i="80"/>
  <c r="Y55" i="80"/>
  <c r="S55" i="80"/>
  <c r="D55" i="80"/>
  <c r="AA54" i="80"/>
  <c r="Y54" i="80"/>
  <c r="D54" i="80"/>
  <c r="AA53" i="80"/>
  <c r="Y53" i="80"/>
  <c r="D53" i="80"/>
  <c r="Y52" i="80"/>
  <c r="D52" i="80"/>
  <c r="Y51" i="80"/>
  <c r="S51" i="80"/>
  <c r="D51" i="80"/>
  <c r="AA50" i="80"/>
  <c r="Y50" i="80"/>
  <c r="D50" i="80"/>
  <c r="AA49" i="80"/>
  <c r="Y49" i="80"/>
  <c r="D49" i="80"/>
  <c r="Y48" i="80"/>
  <c r="D48" i="80"/>
  <c r="Z68" i="80"/>
  <c r="U68" i="80"/>
  <c r="T68" i="80"/>
  <c r="S47" i="80"/>
  <c r="Q68" i="80"/>
  <c r="O68" i="80"/>
  <c r="M68" i="80"/>
  <c r="L68" i="80"/>
  <c r="K68" i="80"/>
  <c r="J68" i="80"/>
  <c r="I68" i="80"/>
  <c r="G68" i="80"/>
  <c r="Y44" i="80"/>
  <c r="P44" i="80"/>
  <c r="D44" i="80"/>
  <c r="AA43" i="80"/>
  <c r="Y43" i="80"/>
  <c r="S43" i="80"/>
  <c r="P43" i="80"/>
  <c r="D43" i="80"/>
  <c r="AA42" i="80"/>
  <c r="Y42" i="80"/>
  <c r="S42" i="80"/>
  <c r="H42" i="80"/>
  <c r="D42" i="80"/>
  <c r="Y41" i="80"/>
  <c r="D41" i="80"/>
  <c r="Y40" i="80"/>
  <c r="P40" i="80"/>
  <c r="D40" i="80"/>
  <c r="Y39" i="80"/>
  <c r="S39" i="80"/>
  <c r="P39" i="80"/>
  <c r="H39" i="80"/>
  <c r="D39" i="80"/>
  <c r="AA38" i="80"/>
  <c r="Y38" i="80"/>
  <c r="D38" i="80"/>
  <c r="AA37" i="80"/>
  <c r="Y37" i="80"/>
  <c r="S37" i="80"/>
  <c r="P37" i="80"/>
  <c r="H37" i="80"/>
  <c r="D37" i="80"/>
  <c r="AA36" i="80"/>
  <c r="Y36" i="80"/>
  <c r="D36" i="80"/>
  <c r="AA35" i="80"/>
  <c r="Y35" i="80"/>
  <c r="S35" i="80"/>
  <c r="P35" i="80"/>
  <c r="H35" i="80"/>
  <c r="D35" i="80"/>
  <c r="AA34" i="80"/>
  <c r="Y34" i="80"/>
  <c r="S34" i="80"/>
  <c r="P34" i="80"/>
  <c r="H34" i="80"/>
  <c r="D34" i="80"/>
  <c r="AA33" i="80"/>
  <c r="Y33" i="80"/>
  <c r="P33" i="80"/>
  <c r="D33" i="80"/>
  <c r="AA32" i="80"/>
  <c r="Y32" i="80"/>
  <c r="S32" i="80"/>
  <c r="P32" i="80"/>
  <c r="H32" i="80"/>
  <c r="Y31" i="80"/>
  <c r="S31" i="80"/>
  <c r="P31" i="80"/>
  <c r="H31" i="80"/>
  <c r="D31" i="80"/>
  <c r="Y30" i="80"/>
  <c r="S30" i="80"/>
  <c r="P30" i="80"/>
  <c r="H30" i="80"/>
  <c r="D30" i="80"/>
  <c r="Y29" i="80"/>
  <c r="S29" i="80"/>
  <c r="P29" i="80"/>
  <c r="H29" i="80"/>
  <c r="D29" i="80"/>
  <c r="Y28" i="80"/>
  <c r="S28" i="80"/>
  <c r="P28" i="80"/>
  <c r="H28" i="80"/>
  <c r="D28" i="80"/>
  <c r="Y27" i="80"/>
  <c r="S27" i="80"/>
  <c r="P27" i="80"/>
  <c r="H27" i="80"/>
  <c r="D27" i="80"/>
  <c r="AB45" i="80"/>
  <c r="Y26" i="80"/>
  <c r="X45" i="80"/>
  <c r="U45" i="80"/>
  <c r="S26" i="80"/>
  <c r="P26" i="80"/>
  <c r="N45" i="80"/>
  <c r="M45" i="80"/>
  <c r="K45" i="80"/>
  <c r="J45" i="80"/>
  <c r="H26" i="80"/>
  <c r="E45" i="80"/>
  <c r="Y23" i="80"/>
  <c r="S23" i="80"/>
  <c r="P23" i="80"/>
  <c r="H23" i="80"/>
  <c r="D23" i="80"/>
  <c r="Y22" i="80"/>
  <c r="S22" i="80"/>
  <c r="P22" i="80"/>
  <c r="H22" i="80"/>
  <c r="D22" i="80"/>
  <c r="Y21" i="80"/>
  <c r="S21" i="80"/>
  <c r="P21" i="80"/>
  <c r="H21" i="80"/>
  <c r="D21" i="80"/>
  <c r="Y20" i="80"/>
  <c r="S20" i="80"/>
  <c r="P20" i="80"/>
  <c r="H20" i="80"/>
  <c r="D20" i="80"/>
  <c r="Y19" i="80"/>
  <c r="S19" i="80"/>
  <c r="P19" i="80"/>
  <c r="H19" i="80"/>
  <c r="D19" i="80"/>
  <c r="Y18" i="80"/>
  <c r="S18" i="80"/>
  <c r="P18" i="80"/>
  <c r="H18" i="80"/>
  <c r="D18" i="80"/>
  <c r="Y17" i="80"/>
  <c r="S17" i="80"/>
  <c r="P17" i="80"/>
  <c r="H17" i="80"/>
  <c r="D17" i="80"/>
  <c r="Y16" i="80"/>
  <c r="S16" i="80"/>
  <c r="P16" i="80"/>
  <c r="H16" i="80"/>
  <c r="D16" i="80"/>
  <c r="AB24" i="80"/>
  <c r="Z24" i="80"/>
  <c r="X24" i="80"/>
  <c r="U24" i="80"/>
  <c r="T24" i="80"/>
  <c r="S15" i="80"/>
  <c r="R24" i="80"/>
  <c r="Q24" i="80"/>
  <c r="O24" i="80"/>
  <c r="N24" i="80"/>
  <c r="M24" i="80"/>
  <c r="L24" i="80"/>
  <c r="K24" i="80"/>
  <c r="J24" i="80"/>
  <c r="I24" i="80"/>
  <c r="G24" i="80"/>
  <c r="E24" i="80"/>
  <c r="Y12" i="80"/>
  <c r="S12" i="80"/>
  <c r="P12" i="80"/>
  <c r="H12" i="80"/>
  <c r="D12" i="80"/>
  <c r="Y11" i="80"/>
  <c r="S11" i="80"/>
  <c r="P11" i="80"/>
  <c r="H11" i="80"/>
  <c r="D11" i="80"/>
  <c r="Y10" i="80"/>
  <c r="S10" i="80"/>
  <c r="P10" i="80"/>
  <c r="H10" i="80"/>
  <c r="D10" i="80"/>
  <c r="Y9" i="80"/>
  <c r="S9" i="80"/>
  <c r="P9" i="80"/>
  <c r="H9" i="80"/>
  <c r="D9" i="80"/>
  <c r="Y8" i="80"/>
  <c r="S8" i="80"/>
  <c r="P8" i="80"/>
  <c r="H8" i="80"/>
  <c r="D8" i="80"/>
  <c r="Y7" i="80"/>
  <c r="S7" i="80"/>
  <c r="P7" i="80"/>
  <c r="H7" i="80"/>
  <c r="D7" i="80"/>
  <c r="AC13" i="80"/>
  <c r="AB13" i="80"/>
  <c r="Z13" i="80"/>
  <c r="Y6" i="80"/>
  <c r="X13" i="80"/>
  <c r="U13" i="80"/>
  <c r="T13" i="80"/>
  <c r="S6" i="80"/>
  <c r="R13" i="80"/>
  <c r="Q13" i="80"/>
  <c r="O13" i="80"/>
  <c r="N13" i="80"/>
  <c r="M13" i="80"/>
  <c r="L13" i="80"/>
  <c r="K13" i="80"/>
  <c r="J13" i="80"/>
  <c r="I13" i="80"/>
  <c r="G13" i="80"/>
  <c r="E13" i="80"/>
  <c r="D6" i="80"/>
  <c r="S75" i="80" l="1"/>
  <c r="Y13" i="80"/>
  <c r="AA24" i="81"/>
  <c r="Y45" i="80"/>
  <c r="S24" i="80"/>
  <c r="S13" i="80"/>
  <c r="U80" i="80"/>
  <c r="K80" i="80"/>
  <c r="M80" i="80"/>
  <c r="J80" i="80"/>
  <c r="D13" i="80"/>
  <c r="AA7" i="80"/>
  <c r="AA8" i="80"/>
  <c r="AA9" i="80"/>
  <c r="AA10" i="80"/>
  <c r="AA11" i="80"/>
  <c r="AA12" i="80"/>
  <c r="AA15" i="80"/>
  <c r="AA16" i="80"/>
  <c r="AA17" i="80"/>
  <c r="AA18" i="80"/>
  <c r="AA19" i="80"/>
  <c r="AA20" i="80"/>
  <c r="AA21" i="80"/>
  <c r="AA22" i="80"/>
  <c r="AA23" i="80"/>
  <c r="AA26" i="80"/>
  <c r="AA27" i="80"/>
  <c r="AA28" i="80"/>
  <c r="AA29" i="80"/>
  <c r="AA30" i="80"/>
  <c r="AA31" i="80"/>
  <c r="H33" i="80"/>
  <c r="S33" i="80"/>
  <c r="S36" i="80"/>
  <c r="S38" i="80"/>
  <c r="S40" i="80"/>
  <c r="S41" i="80"/>
  <c r="R45" i="80"/>
  <c r="S44" i="80"/>
  <c r="P48" i="80"/>
  <c r="S48" i="80"/>
  <c r="AC68" i="80"/>
  <c r="P49" i="80"/>
  <c r="S49" i="80"/>
  <c r="H50" i="80"/>
  <c r="P50" i="80"/>
  <c r="S50" i="80"/>
  <c r="H51" i="80"/>
  <c r="P51" i="80"/>
  <c r="P52" i="80"/>
  <c r="S52" i="80"/>
  <c r="P53" i="80"/>
  <c r="S53" i="80"/>
  <c r="H54" i="80"/>
  <c r="P54" i="80"/>
  <c r="S54" i="80"/>
  <c r="H55" i="80"/>
  <c r="P55" i="80"/>
  <c r="P56" i="80"/>
  <c r="P57" i="80"/>
  <c r="H58" i="80"/>
  <c r="P58" i="80"/>
  <c r="H59" i="80"/>
  <c r="P59" i="80"/>
  <c r="P60" i="80"/>
  <c r="P61" i="80"/>
  <c r="H62" i="80"/>
  <c r="P62" i="80"/>
  <c r="H63" i="80"/>
  <c r="P63" i="80"/>
  <c r="P64" i="80"/>
  <c r="P65" i="80"/>
  <c r="H66" i="80"/>
  <c r="P66" i="80"/>
  <c r="H67" i="80"/>
  <c r="P67" i="80"/>
  <c r="P71" i="80"/>
  <c r="H72" i="80"/>
  <c r="P72" i="80"/>
  <c r="H73" i="80"/>
  <c r="P73" i="80"/>
  <c r="P74" i="80"/>
  <c r="P77" i="80"/>
  <c r="H79" i="80"/>
  <c r="D6" i="81"/>
  <c r="AA6" i="81"/>
  <c r="S6" i="81"/>
  <c r="P6" i="81"/>
  <c r="H6" i="81"/>
  <c r="D7" i="81"/>
  <c r="AA7" i="81"/>
  <c r="S7" i="81"/>
  <c r="P7" i="81"/>
  <c r="H7" i="81"/>
  <c r="D8" i="81"/>
  <c r="AA8" i="81"/>
  <c r="S8" i="81"/>
  <c r="P8" i="81"/>
  <c r="H8" i="81"/>
  <c r="D9" i="81"/>
  <c r="AA9" i="81"/>
  <c r="S9" i="81"/>
  <c r="P9" i="81"/>
  <c r="H9" i="81"/>
  <c r="D10" i="81"/>
  <c r="AA10" i="81"/>
  <c r="S10" i="81"/>
  <c r="P10" i="81"/>
  <c r="H10" i="81"/>
  <c r="D11" i="81"/>
  <c r="AA11" i="81"/>
  <c r="S11" i="81"/>
  <c r="P11" i="81"/>
  <c r="H11" i="81"/>
  <c r="D12" i="81"/>
  <c r="AA12" i="81"/>
  <c r="S12" i="81"/>
  <c r="P12" i="81"/>
  <c r="H12" i="81"/>
  <c r="D15" i="81"/>
  <c r="AA15" i="81"/>
  <c r="P15" i="81"/>
  <c r="H15" i="81"/>
  <c r="D16" i="81"/>
  <c r="AA16" i="81"/>
  <c r="P16" i="81"/>
  <c r="H16" i="81"/>
  <c r="D17" i="81"/>
  <c r="AA17" i="81"/>
  <c r="P17" i="81"/>
  <c r="H17" i="81"/>
  <c r="D18" i="81"/>
  <c r="AA18" i="81"/>
  <c r="P18" i="81"/>
  <c r="H18" i="81"/>
  <c r="D19" i="81"/>
  <c r="AA19" i="81"/>
  <c r="P19" i="81"/>
  <c r="H19" i="81"/>
  <c r="D20" i="81"/>
  <c r="AA20" i="81"/>
  <c r="P20" i="81"/>
  <c r="H20" i="81"/>
  <c r="D21" i="81"/>
  <c r="AA21" i="81"/>
  <c r="P21" i="81"/>
  <c r="H21" i="81"/>
  <c r="D22" i="81"/>
  <c r="AA22" i="81"/>
  <c r="P22" i="81"/>
  <c r="H22" i="81"/>
  <c r="D23" i="81"/>
  <c r="AA23" i="81"/>
  <c r="P23" i="81"/>
  <c r="H23" i="81"/>
  <c r="D26" i="81"/>
  <c r="AA26" i="81"/>
  <c r="S26" i="81"/>
  <c r="P26" i="81"/>
  <c r="H26" i="81"/>
  <c r="D27" i="81"/>
  <c r="AA27" i="81"/>
  <c r="S27" i="81"/>
  <c r="P27" i="81"/>
  <c r="H27" i="81"/>
  <c r="D28" i="81"/>
  <c r="AA28" i="81"/>
  <c r="S28" i="81"/>
  <c r="P28" i="81"/>
  <c r="H28" i="81"/>
  <c r="D29" i="81"/>
  <c r="AA29" i="81"/>
  <c r="S29" i="81"/>
  <c r="P29" i="81"/>
  <c r="H29" i="81"/>
  <c r="D30" i="81"/>
  <c r="AA30" i="81"/>
  <c r="S30" i="81"/>
  <c r="P30" i="81"/>
  <c r="H30" i="81"/>
  <c r="D31" i="81"/>
  <c r="AA31" i="81"/>
  <c r="S31" i="81"/>
  <c r="P31" i="81"/>
  <c r="H31" i="81"/>
  <c r="D32" i="81"/>
  <c r="AA32" i="81"/>
  <c r="S32" i="81"/>
  <c r="P32" i="81"/>
  <c r="H32" i="81"/>
  <c r="D33" i="81"/>
  <c r="AA33" i="81"/>
  <c r="S33" i="81"/>
  <c r="P33" i="81"/>
  <c r="H33" i="81"/>
  <c r="D34" i="81"/>
  <c r="AA34" i="81"/>
  <c r="S34" i="81"/>
  <c r="P34" i="81"/>
  <c r="H34" i="81"/>
  <c r="S35" i="81"/>
  <c r="AA35" i="81"/>
  <c r="H35" i="81"/>
  <c r="L45" i="81"/>
  <c r="L80" i="81" s="1"/>
  <c r="M45" i="81"/>
  <c r="U45" i="81"/>
  <c r="X45" i="81"/>
  <c r="X80" i="81" s="1"/>
  <c r="Y38" i="81"/>
  <c r="S38" i="81"/>
  <c r="D38" i="81"/>
  <c r="AA38" i="81"/>
  <c r="AA39" i="81"/>
  <c r="Y39" i="81"/>
  <c r="D39" i="81"/>
  <c r="S39" i="81"/>
  <c r="Y42" i="81"/>
  <c r="S42" i="81"/>
  <c r="D42" i="81"/>
  <c r="AA42" i="81"/>
  <c r="AA43" i="81"/>
  <c r="Y43" i="81"/>
  <c r="D43" i="81"/>
  <c r="S43" i="81"/>
  <c r="Y47" i="81"/>
  <c r="AA47" i="81"/>
  <c r="S47" i="81"/>
  <c r="AA48" i="81"/>
  <c r="S48" i="81"/>
  <c r="S49" i="81"/>
  <c r="Y49" i="81"/>
  <c r="D49" i="81"/>
  <c r="Y51" i="81"/>
  <c r="AA51" i="81"/>
  <c r="S51" i="81"/>
  <c r="AA52" i="81"/>
  <c r="S52" i="81"/>
  <c r="S53" i="81"/>
  <c r="Y53" i="81"/>
  <c r="D53" i="81"/>
  <c r="Y54" i="81"/>
  <c r="S54" i="81"/>
  <c r="D54" i="81"/>
  <c r="AA77" i="81"/>
  <c r="S77" i="81"/>
  <c r="AA79" i="81"/>
  <c r="D79" i="81"/>
  <c r="S79" i="81"/>
  <c r="H13" i="81"/>
  <c r="T80" i="81"/>
  <c r="S13" i="81"/>
  <c r="AA13" i="81"/>
  <c r="N80" i="81"/>
  <c r="D24" i="81"/>
  <c r="O80" i="81"/>
  <c r="Z80" i="81"/>
  <c r="Y80" i="81" s="1"/>
  <c r="D13" i="81"/>
  <c r="S24" i="81"/>
  <c r="Q80" i="81"/>
  <c r="P13" i="81"/>
  <c r="H24" i="81"/>
  <c r="E80" i="81"/>
  <c r="AA45" i="81"/>
  <c r="S65" i="81"/>
  <c r="AA65" i="81"/>
  <c r="P65" i="81"/>
  <c r="H65" i="81"/>
  <c r="D65" i="81"/>
  <c r="Y68" i="81"/>
  <c r="P41" i="81"/>
  <c r="H41" i="81"/>
  <c r="Y6" i="81"/>
  <c r="Y7" i="81"/>
  <c r="Y8" i="81"/>
  <c r="Y9" i="81"/>
  <c r="Y10" i="81"/>
  <c r="Y11" i="81"/>
  <c r="Y12" i="81"/>
  <c r="Y13" i="81"/>
  <c r="Y15" i="81"/>
  <c r="Y16" i="81"/>
  <c r="Y17" i="81"/>
  <c r="Y18" i="81"/>
  <c r="Y19" i="81"/>
  <c r="Y20" i="81"/>
  <c r="Y21" i="81"/>
  <c r="Y22" i="81"/>
  <c r="Y23" i="81"/>
  <c r="Y24" i="81"/>
  <c r="Y26" i="81"/>
  <c r="Y27" i="81"/>
  <c r="Y28" i="81"/>
  <c r="Y29" i="81"/>
  <c r="Y30" i="81"/>
  <c r="Y31" i="81"/>
  <c r="Y32" i="81"/>
  <c r="Y33" i="81"/>
  <c r="Y34" i="81"/>
  <c r="P38" i="81"/>
  <c r="H38" i="81"/>
  <c r="P42" i="81"/>
  <c r="H42" i="81"/>
  <c r="D47" i="81"/>
  <c r="D51" i="81"/>
  <c r="AA54" i="81"/>
  <c r="P54" i="81"/>
  <c r="H54" i="81"/>
  <c r="D57" i="81"/>
  <c r="Y57" i="81"/>
  <c r="S62" i="81"/>
  <c r="AA62" i="81"/>
  <c r="P62" i="81"/>
  <c r="H62" i="81"/>
  <c r="D62" i="81"/>
  <c r="Y65" i="81"/>
  <c r="G68" i="81"/>
  <c r="D37" i="81"/>
  <c r="Y37" i="81"/>
  <c r="D41" i="81"/>
  <c r="Y41" i="81"/>
  <c r="D45" i="81"/>
  <c r="Y45" i="81"/>
  <c r="I68" i="81"/>
  <c r="R68" i="81"/>
  <c r="AB68" i="81"/>
  <c r="AB80" i="81" s="1"/>
  <c r="P49" i="81"/>
  <c r="H49" i="81"/>
  <c r="AA53" i="81"/>
  <c r="P53" i="81"/>
  <c r="H53" i="81"/>
  <c r="D56" i="81"/>
  <c r="S63" i="81"/>
  <c r="AA63" i="81"/>
  <c r="P63" i="81"/>
  <c r="H63" i="81"/>
  <c r="D63" i="81"/>
  <c r="S72" i="81"/>
  <c r="P50" i="81"/>
  <c r="H50" i="81"/>
  <c r="S71" i="81"/>
  <c r="P71" i="81"/>
  <c r="H71" i="81"/>
  <c r="Y71" i="81"/>
  <c r="D71" i="81"/>
  <c r="S75" i="81"/>
  <c r="Y50" i="81"/>
  <c r="P36" i="81"/>
  <c r="H36" i="81"/>
  <c r="P40" i="81"/>
  <c r="H40" i="81"/>
  <c r="P44" i="81"/>
  <c r="H44" i="81"/>
  <c r="J68" i="81"/>
  <c r="J80" i="81" s="1"/>
  <c r="AC68" i="81"/>
  <c r="AC80" i="81" s="1"/>
  <c r="AA50" i="81"/>
  <c r="S58" i="81"/>
  <c r="AA58" i="81"/>
  <c r="P58" i="81"/>
  <c r="H58" i="81"/>
  <c r="D58" i="81"/>
  <c r="S66" i="81"/>
  <c r="AA66" i="81"/>
  <c r="P66" i="81"/>
  <c r="H66" i="81"/>
  <c r="D66" i="81"/>
  <c r="P45" i="81"/>
  <c r="S60" i="81"/>
  <c r="AA60" i="81"/>
  <c r="P60" i="81"/>
  <c r="H60" i="81"/>
  <c r="D60" i="81"/>
  <c r="P35" i="81"/>
  <c r="D36" i="81"/>
  <c r="Y36" i="81"/>
  <c r="D40" i="81"/>
  <c r="Y40" i="81"/>
  <c r="AA41" i="81"/>
  <c r="D44" i="81"/>
  <c r="Y44" i="81"/>
  <c r="K68" i="81"/>
  <c r="K80" i="81" s="1"/>
  <c r="P48" i="81"/>
  <c r="H48" i="81"/>
  <c r="P52" i="81"/>
  <c r="H52" i="81"/>
  <c r="AA55" i="81"/>
  <c r="P55" i="81"/>
  <c r="H55" i="81"/>
  <c r="S61" i="81"/>
  <c r="AA61" i="81"/>
  <c r="P61" i="81"/>
  <c r="H61" i="81"/>
  <c r="D61" i="81"/>
  <c r="P37" i="81"/>
  <c r="H37" i="81"/>
  <c r="D35" i="81"/>
  <c r="P39" i="81"/>
  <c r="H39" i="81"/>
  <c r="P43" i="81"/>
  <c r="H43" i="81"/>
  <c r="U68" i="81"/>
  <c r="D48" i="81"/>
  <c r="Y48" i="81"/>
  <c r="AA49" i="81"/>
  <c r="S50" i="81"/>
  <c r="D52" i="81"/>
  <c r="Y52" i="81"/>
  <c r="D55" i="81"/>
  <c r="Y55" i="81"/>
  <c r="S64" i="81"/>
  <c r="AA64" i="81"/>
  <c r="P64" i="81"/>
  <c r="H64" i="81"/>
  <c r="D64" i="81"/>
  <c r="AA56" i="81"/>
  <c r="P56" i="81"/>
  <c r="H56" i="81"/>
  <c r="Y35" i="81"/>
  <c r="AA36" i="81"/>
  <c r="S37" i="81"/>
  <c r="AA40" i="81"/>
  <c r="S41" i="81"/>
  <c r="AA44" i="81"/>
  <c r="P47" i="81"/>
  <c r="H47" i="81"/>
  <c r="M68" i="81"/>
  <c r="P51" i="81"/>
  <c r="H51" i="81"/>
  <c r="S56" i="81"/>
  <c r="AA57" i="81"/>
  <c r="P57" i="81"/>
  <c r="H57" i="81"/>
  <c r="S59" i="81"/>
  <c r="AA59" i="81"/>
  <c r="P59" i="81"/>
  <c r="H59" i="81"/>
  <c r="D59" i="81"/>
  <c r="S67" i="81"/>
  <c r="AA67" i="81"/>
  <c r="P67" i="81"/>
  <c r="H67" i="81"/>
  <c r="Y67" i="81"/>
  <c r="D67" i="81"/>
  <c r="S70" i="81"/>
  <c r="P70" i="81"/>
  <c r="H70" i="81"/>
  <c r="Y70" i="81"/>
  <c r="D70" i="81"/>
  <c r="D72" i="81"/>
  <c r="D73" i="81"/>
  <c r="D74" i="81"/>
  <c r="D75" i="81"/>
  <c r="Y72" i="81"/>
  <c r="Y73" i="81"/>
  <c r="Y74" i="81"/>
  <c r="Y75" i="81"/>
  <c r="H72" i="81"/>
  <c r="P72" i="81"/>
  <c r="H73" i="81"/>
  <c r="P73" i="81"/>
  <c r="H74" i="81"/>
  <c r="P74" i="81"/>
  <c r="H75" i="81"/>
  <c r="P75" i="81"/>
  <c r="Y77" i="81"/>
  <c r="Y79" i="81"/>
  <c r="AA75" i="81"/>
  <c r="H77" i="81"/>
  <c r="P77" i="81"/>
  <c r="H79" i="81"/>
  <c r="P79" i="81"/>
  <c r="AA6" i="80"/>
  <c r="AA39" i="80"/>
  <c r="P42" i="80"/>
  <c r="R68" i="80"/>
  <c r="P47" i="80"/>
  <c r="AA48" i="80"/>
  <c r="AA52" i="80"/>
  <c r="AA56" i="80"/>
  <c r="AA60" i="80"/>
  <c r="AA64" i="80"/>
  <c r="H71" i="80"/>
  <c r="AA77" i="80"/>
  <c r="L45" i="80"/>
  <c r="L80" i="80" s="1"/>
  <c r="D15" i="80"/>
  <c r="D26" i="80"/>
  <c r="D32" i="80"/>
  <c r="AA40" i="80"/>
  <c r="H43" i="80"/>
  <c r="AA44" i="80"/>
  <c r="H48" i="80"/>
  <c r="H52" i="80"/>
  <c r="H56" i="80"/>
  <c r="H60" i="80"/>
  <c r="H64" i="80"/>
  <c r="AA74" i="80"/>
  <c r="H77" i="80"/>
  <c r="AA79" i="80"/>
  <c r="T45" i="80"/>
  <c r="T80" i="80" s="1"/>
  <c r="X68" i="80"/>
  <c r="X80" i="80" s="1"/>
  <c r="AC24" i="80"/>
  <c r="C79" i="80"/>
  <c r="Y15" i="80"/>
  <c r="Y24" i="80" s="1"/>
  <c r="G45" i="80"/>
  <c r="G80" i="80" s="1"/>
  <c r="O45" i="80"/>
  <c r="O80" i="80" s="1"/>
  <c r="P36" i="80"/>
  <c r="P38" i="80"/>
  <c r="H40" i="80"/>
  <c r="AA41" i="80"/>
  <c r="H44" i="80"/>
  <c r="AC45" i="80"/>
  <c r="N68" i="80"/>
  <c r="N80" i="80" s="1"/>
  <c r="H49" i="80"/>
  <c r="H53" i="80"/>
  <c r="H57" i="80"/>
  <c r="H61" i="80"/>
  <c r="H65" i="80"/>
  <c r="AA71" i="80"/>
  <c r="H6" i="80"/>
  <c r="P6" i="80"/>
  <c r="P13" i="80" s="1"/>
  <c r="H15" i="80"/>
  <c r="H24" i="80" s="1"/>
  <c r="P15" i="80"/>
  <c r="P24" i="80" s="1"/>
  <c r="Z45" i="80"/>
  <c r="Z80" i="80" s="1"/>
  <c r="H36" i="80"/>
  <c r="H38" i="80"/>
  <c r="P41" i="80"/>
  <c r="E68" i="80"/>
  <c r="E80" i="80" s="1"/>
  <c r="D47" i="80"/>
  <c r="AB68" i="80"/>
  <c r="AB80" i="80" s="1"/>
  <c r="AA47" i="80"/>
  <c r="AA51" i="80"/>
  <c r="AA55" i="80"/>
  <c r="AA59" i="80"/>
  <c r="AA63" i="80"/>
  <c r="AA67" i="80"/>
  <c r="H74" i="80"/>
  <c r="I45" i="80"/>
  <c r="I80" i="80" s="1"/>
  <c r="Q45" i="80"/>
  <c r="Q80" i="80" s="1"/>
  <c r="H41" i="80"/>
  <c r="D70" i="80"/>
  <c r="Y47" i="80"/>
  <c r="Y68" i="80" s="1"/>
  <c r="Y70" i="80"/>
  <c r="Y75" i="80" s="1"/>
  <c r="H47" i="80"/>
  <c r="H70" i="80"/>
  <c r="H75" i="80" s="1"/>
  <c r="P70" i="80"/>
  <c r="AA70" i="80"/>
  <c r="J30" i="74"/>
  <c r="J27" i="74"/>
  <c r="J28" i="74"/>
  <c r="J29" i="74"/>
  <c r="I28" i="74"/>
  <c r="I29" i="74"/>
  <c r="I30" i="74"/>
  <c r="I27" i="74"/>
  <c r="H28" i="74"/>
  <c r="H29" i="74"/>
  <c r="H27" i="74"/>
  <c r="F52" i="63"/>
  <c r="F59" i="63" s="1"/>
  <c r="F29" i="63"/>
  <c r="F16" i="63"/>
  <c r="F43" i="63" s="1"/>
  <c r="M80" i="81" l="1"/>
  <c r="S45" i="80"/>
  <c r="H45" i="81"/>
  <c r="S45" i="81"/>
  <c r="AA13" i="80"/>
  <c r="P75" i="80"/>
  <c r="P68" i="80"/>
  <c r="R80" i="80"/>
  <c r="H45" i="80"/>
  <c r="Y80" i="80"/>
  <c r="AC80" i="80"/>
  <c r="U80" i="81"/>
  <c r="S80" i="81" s="1"/>
  <c r="S68" i="81"/>
  <c r="AA80" i="81"/>
  <c r="R80" i="81"/>
  <c r="P80" i="81" s="1"/>
  <c r="P68" i="81"/>
  <c r="H68" i="81"/>
  <c r="I80" i="81"/>
  <c r="H80" i="81" s="1"/>
  <c r="G80" i="81"/>
  <c r="D68" i="81"/>
  <c r="D80" i="81"/>
  <c r="S68" i="80"/>
  <c r="S80" i="80" s="1"/>
  <c r="AA24" i="80"/>
  <c r="AA68" i="81"/>
  <c r="H68" i="80"/>
  <c r="AA45" i="80"/>
  <c r="D24" i="80"/>
  <c r="C24" i="80"/>
  <c r="D45" i="80"/>
  <c r="P45" i="80"/>
  <c r="AA68" i="80"/>
  <c r="D68" i="80"/>
  <c r="C68" i="80"/>
  <c r="H13" i="80"/>
  <c r="C13" i="80"/>
  <c r="D75" i="80"/>
  <c r="C75" i="80"/>
  <c r="AA75" i="80"/>
  <c r="F64" i="63"/>
  <c r="C52" i="63"/>
  <c r="C59" i="63" s="1"/>
  <c r="C64" i="63" s="1"/>
  <c r="C29" i="63"/>
  <c r="C16" i="63"/>
  <c r="H80" i="80" l="1"/>
  <c r="P80" i="80"/>
  <c r="AA80" i="80"/>
  <c r="C45" i="80"/>
  <c r="C80" i="80"/>
  <c r="D80" i="80"/>
  <c r="D14" i="21"/>
  <c r="C13" i="21"/>
  <c r="C15" i="21" s="1"/>
  <c r="B13" i="21"/>
  <c r="B15" i="21" s="1"/>
  <c r="D12" i="21"/>
  <c r="D10" i="21"/>
  <c r="D9" i="21"/>
  <c r="D8" i="21"/>
  <c r="D7" i="21"/>
  <c r="D6" i="21"/>
  <c r="D5" i="21"/>
  <c r="D4" i="21"/>
  <c r="J5" i="46"/>
  <c r="J6" i="46"/>
  <c r="J4" i="46"/>
  <c r="B41" i="48"/>
  <c r="S7" i="42"/>
  <c r="P7" i="42"/>
  <c r="M7" i="42"/>
  <c r="I7" i="42"/>
  <c r="F7" i="42"/>
  <c r="C7" i="42"/>
  <c r="G5" i="41"/>
  <c r="C5" i="41"/>
  <c r="X41" i="48"/>
  <c r="W41" i="48"/>
  <c r="O41" i="48"/>
  <c r="N41" i="48"/>
  <c r="L41" i="48"/>
  <c r="K41" i="48"/>
  <c r="M41" i="48" s="1"/>
  <c r="I41" i="48"/>
  <c r="H41" i="48"/>
  <c r="J41" i="48" s="1"/>
  <c r="F41" i="48"/>
  <c r="E41" i="48"/>
  <c r="C41" i="48"/>
  <c r="X40" i="48"/>
  <c r="W40" i="48"/>
  <c r="U40" i="48"/>
  <c r="T40" i="48"/>
  <c r="S40" i="48"/>
  <c r="P40" i="48"/>
  <c r="M40" i="48"/>
  <c r="J40" i="48"/>
  <c r="G40" i="48"/>
  <c r="D40" i="48"/>
  <c r="X39" i="48"/>
  <c r="W39" i="48"/>
  <c r="U39" i="48"/>
  <c r="T39" i="48"/>
  <c r="S39" i="48"/>
  <c r="P39" i="48"/>
  <c r="M39" i="48"/>
  <c r="J39" i="48"/>
  <c r="G39" i="48"/>
  <c r="D39" i="48"/>
  <c r="X38" i="48"/>
  <c r="W38" i="48"/>
  <c r="Y38" i="48" s="1"/>
  <c r="U38" i="48"/>
  <c r="T38" i="48"/>
  <c r="S38" i="48"/>
  <c r="P38" i="48"/>
  <c r="M38" i="48"/>
  <c r="J38" i="48"/>
  <c r="G38" i="48"/>
  <c r="D38" i="48"/>
  <c r="X37" i="48"/>
  <c r="W37" i="48"/>
  <c r="Y37" i="48" s="1"/>
  <c r="U37" i="48"/>
  <c r="T37" i="48"/>
  <c r="P37" i="48"/>
  <c r="M37" i="48"/>
  <c r="J37" i="48"/>
  <c r="G37" i="48"/>
  <c r="D37" i="48"/>
  <c r="X36" i="48"/>
  <c r="W36" i="48"/>
  <c r="U36" i="48"/>
  <c r="T36" i="48"/>
  <c r="P36" i="48"/>
  <c r="M36" i="48"/>
  <c r="J36" i="48"/>
  <c r="G36" i="48"/>
  <c r="D36" i="48"/>
  <c r="X35" i="48"/>
  <c r="W35" i="48"/>
  <c r="U35" i="48"/>
  <c r="T35" i="48"/>
  <c r="S35" i="48"/>
  <c r="P35" i="48"/>
  <c r="M35" i="48"/>
  <c r="J35" i="48"/>
  <c r="G35" i="48"/>
  <c r="D35" i="48"/>
  <c r="X34" i="48"/>
  <c r="W34" i="48"/>
  <c r="U34" i="48"/>
  <c r="T34" i="48"/>
  <c r="S34" i="48"/>
  <c r="P34" i="48"/>
  <c r="M34" i="48"/>
  <c r="J34" i="48"/>
  <c r="G34" i="48"/>
  <c r="D34" i="48"/>
  <c r="X33" i="48"/>
  <c r="W33" i="48"/>
  <c r="U33" i="48"/>
  <c r="T33" i="48"/>
  <c r="S33" i="48"/>
  <c r="P33" i="48"/>
  <c r="M33" i="48"/>
  <c r="J33" i="48"/>
  <c r="G33" i="48"/>
  <c r="D33" i="48"/>
  <c r="X32" i="48"/>
  <c r="W32" i="48"/>
  <c r="U32" i="48"/>
  <c r="T32" i="48"/>
  <c r="P32" i="48"/>
  <c r="M32" i="48"/>
  <c r="J32" i="48"/>
  <c r="G32" i="48"/>
  <c r="D32" i="48"/>
  <c r="X31" i="48"/>
  <c r="W31" i="48"/>
  <c r="U31" i="48"/>
  <c r="T31" i="48"/>
  <c r="P31" i="48"/>
  <c r="M31" i="48"/>
  <c r="J31" i="48"/>
  <c r="G31" i="48"/>
  <c r="D31" i="48"/>
  <c r="X30" i="48"/>
  <c r="W30" i="48"/>
  <c r="Y30" i="48" s="1"/>
  <c r="U30" i="48"/>
  <c r="T30" i="48"/>
  <c r="S30" i="48"/>
  <c r="P30" i="48"/>
  <c r="M30" i="48"/>
  <c r="J30" i="48"/>
  <c r="G30" i="48"/>
  <c r="D30" i="48"/>
  <c r="X29" i="48"/>
  <c r="W29" i="48"/>
  <c r="Y29" i="48" s="1"/>
  <c r="U29" i="48"/>
  <c r="T29" i="48"/>
  <c r="P29" i="48"/>
  <c r="M29" i="48"/>
  <c r="J29" i="48"/>
  <c r="G29" i="48"/>
  <c r="D29" i="48"/>
  <c r="X28" i="48"/>
  <c r="W28" i="48"/>
  <c r="U28" i="48"/>
  <c r="T28" i="48"/>
  <c r="P28" i="48"/>
  <c r="M28" i="48"/>
  <c r="J28" i="48"/>
  <c r="G28" i="48"/>
  <c r="D28" i="48"/>
  <c r="X27" i="48"/>
  <c r="W27" i="48"/>
  <c r="U27" i="48"/>
  <c r="T27" i="48"/>
  <c r="P27" i="48"/>
  <c r="M27" i="48"/>
  <c r="J27" i="48"/>
  <c r="G27" i="48"/>
  <c r="D27" i="48"/>
  <c r="X26" i="48"/>
  <c r="W26" i="48"/>
  <c r="U26" i="48"/>
  <c r="T26" i="48"/>
  <c r="S26" i="48"/>
  <c r="P26" i="48"/>
  <c r="M26" i="48"/>
  <c r="J26" i="48"/>
  <c r="G26" i="48"/>
  <c r="D26" i="48"/>
  <c r="X25" i="48"/>
  <c r="W25" i="48"/>
  <c r="U25" i="48"/>
  <c r="T25" i="48"/>
  <c r="S25" i="48"/>
  <c r="P25" i="48"/>
  <c r="M25" i="48"/>
  <c r="J25" i="48"/>
  <c r="G25" i="48"/>
  <c r="D25" i="48"/>
  <c r="X24" i="48"/>
  <c r="W24" i="48"/>
  <c r="U24" i="48"/>
  <c r="T24" i="48"/>
  <c r="P24" i="48"/>
  <c r="M24" i="48"/>
  <c r="J24" i="48"/>
  <c r="G24" i="48"/>
  <c r="D24" i="48"/>
  <c r="X23" i="48"/>
  <c r="W23" i="48"/>
  <c r="Y23" i="48" s="1"/>
  <c r="U23" i="48"/>
  <c r="T23" i="48"/>
  <c r="S23" i="48"/>
  <c r="P23" i="48"/>
  <c r="M23" i="48"/>
  <c r="J23" i="48"/>
  <c r="G23" i="48"/>
  <c r="D23" i="48"/>
  <c r="X22" i="48"/>
  <c r="W22" i="48"/>
  <c r="Y22" i="48" s="1"/>
  <c r="U22" i="48"/>
  <c r="T22" i="48"/>
  <c r="S22" i="48"/>
  <c r="P22" i="48"/>
  <c r="M22" i="48"/>
  <c r="J22" i="48"/>
  <c r="G22" i="48"/>
  <c r="D22" i="48"/>
  <c r="X21" i="48"/>
  <c r="W21" i="48"/>
  <c r="U21" i="48"/>
  <c r="T21" i="48"/>
  <c r="P21" i="48"/>
  <c r="M21" i="48"/>
  <c r="J21" i="48"/>
  <c r="G21" i="48"/>
  <c r="D21" i="48"/>
  <c r="X20" i="48"/>
  <c r="W20" i="48"/>
  <c r="U20" i="48"/>
  <c r="T20" i="48"/>
  <c r="P20" i="48"/>
  <c r="M20" i="48"/>
  <c r="J20" i="48"/>
  <c r="G20" i="48"/>
  <c r="D20" i="48"/>
  <c r="X19" i="48"/>
  <c r="W19" i="48"/>
  <c r="U19" i="48"/>
  <c r="T19" i="48"/>
  <c r="S19" i="48"/>
  <c r="P19" i="48"/>
  <c r="M19" i="48"/>
  <c r="J19" i="48"/>
  <c r="G19" i="48"/>
  <c r="D19" i="48"/>
  <c r="X18" i="48"/>
  <c r="W18" i="48"/>
  <c r="Y18" i="48" s="1"/>
  <c r="U18" i="48"/>
  <c r="T18" i="48"/>
  <c r="S18" i="48"/>
  <c r="P18" i="48"/>
  <c r="M18" i="48"/>
  <c r="J18" i="48"/>
  <c r="G18" i="48"/>
  <c r="D18" i="48"/>
  <c r="X17" i="48"/>
  <c r="W17" i="48"/>
  <c r="U17" i="48"/>
  <c r="T17" i="48"/>
  <c r="P17" i="48"/>
  <c r="M17" i="48"/>
  <c r="J17" i="48"/>
  <c r="G17" i="48"/>
  <c r="D17" i="48"/>
  <c r="X16" i="48"/>
  <c r="W16" i="48"/>
  <c r="U16" i="48"/>
  <c r="T16" i="48"/>
  <c r="P16" i="48"/>
  <c r="M16" i="48"/>
  <c r="J16" i="48"/>
  <c r="G16" i="48"/>
  <c r="D16" i="48"/>
  <c r="X15" i="48"/>
  <c r="W15" i="48"/>
  <c r="Y15" i="48" s="1"/>
  <c r="U15" i="48"/>
  <c r="T15" i="48"/>
  <c r="S15" i="48"/>
  <c r="P15" i="48"/>
  <c r="M15" i="48"/>
  <c r="J15" i="48"/>
  <c r="G15" i="48"/>
  <c r="D15" i="48"/>
  <c r="X14" i="48"/>
  <c r="W14" i="48"/>
  <c r="U14" i="48"/>
  <c r="T14" i="48"/>
  <c r="S14" i="48"/>
  <c r="P14" i="48"/>
  <c r="M14" i="48"/>
  <c r="J14" i="48"/>
  <c r="G14" i="48"/>
  <c r="D14" i="48"/>
  <c r="X13" i="48"/>
  <c r="W13" i="48"/>
  <c r="U13" i="48"/>
  <c r="T13" i="48"/>
  <c r="P13" i="48"/>
  <c r="M13" i="48"/>
  <c r="J13" i="48"/>
  <c r="G13" i="48"/>
  <c r="D13" i="48"/>
  <c r="X12" i="48"/>
  <c r="W12" i="48"/>
  <c r="U12" i="48"/>
  <c r="T12" i="48"/>
  <c r="P12" i="48"/>
  <c r="M12" i="48"/>
  <c r="J12" i="48"/>
  <c r="G12" i="48"/>
  <c r="D12" i="48"/>
  <c r="X11" i="48"/>
  <c r="W11" i="48"/>
  <c r="Y11" i="48" s="1"/>
  <c r="U11" i="48"/>
  <c r="T11" i="48"/>
  <c r="S11" i="48"/>
  <c r="P11" i="48"/>
  <c r="M11" i="48"/>
  <c r="J11" i="48"/>
  <c r="G11" i="48"/>
  <c r="D11" i="48"/>
  <c r="X10" i="48"/>
  <c r="W10" i="48"/>
  <c r="Y10" i="48" s="1"/>
  <c r="U10" i="48"/>
  <c r="T10" i="48"/>
  <c r="S10" i="48"/>
  <c r="P10" i="48"/>
  <c r="M10" i="48"/>
  <c r="J10" i="48"/>
  <c r="G10" i="48"/>
  <c r="D10" i="48"/>
  <c r="X9" i="48"/>
  <c r="W9" i="48"/>
  <c r="U9" i="48"/>
  <c r="T9" i="48"/>
  <c r="P9" i="48"/>
  <c r="M9" i="48"/>
  <c r="J9" i="48"/>
  <c r="G9" i="48"/>
  <c r="D9" i="48"/>
  <c r="X8" i="48"/>
  <c r="W8" i="48"/>
  <c r="U8" i="48"/>
  <c r="T8" i="48"/>
  <c r="V8" i="48" s="1"/>
  <c r="P8" i="48"/>
  <c r="M8" i="48"/>
  <c r="J8" i="48"/>
  <c r="G8" i="48"/>
  <c r="D8" i="48"/>
  <c r="X7" i="48"/>
  <c r="W7" i="48"/>
  <c r="U7" i="48"/>
  <c r="T7" i="48"/>
  <c r="S7" i="48"/>
  <c r="P7" i="48"/>
  <c r="M7" i="48"/>
  <c r="J7" i="48"/>
  <c r="G7" i="48"/>
  <c r="D7" i="48"/>
  <c r="X6" i="48"/>
  <c r="W6" i="48"/>
  <c r="U6" i="48"/>
  <c r="T6" i="48"/>
  <c r="P6" i="48"/>
  <c r="M6" i="48"/>
  <c r="J6" i="48"/>
  <c r="G6" i="48"/>
  <c r="D6" i="48"/>
  <c r="D45" i="47"/>
  <c r="C45" i="47"/>
  <c r="D44" i="47"/>
  <c r="C44" i="47"/>
  <c r="D43" i="47"/>
  <c r="C43" i="47"/>
  <c r="L40" i="47"/>
  <c r="G40" i="47"/>
  <c r="F40" i="47"/>
  <c r="D40" i="47"/>
  <c r="C40" i="47"/>
  <c r="E40" i="47" s="1"/>
  <c r="N39" i="47"/>
  <c r="H39" i="47"/>
  <c r="E39" i="47"/>
  <c r="N38" i="47"/>
  <c r="H38" i="47"/>
  <c r="E38" i="47"/>
  <c r="N37" i="47"/>
  <c r="H37" i="47"/>
  <c r="E37" i="47"/>
  <c r="N36" i="47"/>
  <c r="H36" i="47"/>
  <c r="E36" i="47"/>
  <c r="N35" i="47"/>
  <c r="H35" i="47"/>
  <c r="E35" i="47"/>
  <c r="N34" i="47"/>
  <c r="H34" i="47"/>
  <c r="E34" i="47"/>
  <c r="N33" i="47"/>
  <c r="H33" i="47"/>
  <c r="E33" i="47"/>
  <c r="N32" i="47"/>
  <c r="H32" i="47"/>
  <c r="E32" i="47"/>
  <c r="N31" i="47"/>
  <c r="H31" i="47"/>
  <c r="E31" i="47"/>
  <c r="N30" i="47"/>
  <c r="H30" i="47"/>
  <c r="E30" i="47"/>
  <c r="N29" i="47"/>
  <c r="H29" i="47"/>
  <c r="E29" i="47"/>
  <c r="N28" i="47"/>
  <c r="H28" i="47"/>
  <c r="E28" i="47"/>
  <c r="N27" i="47"/>
  <c r="H27" i="47"/>
  <c r="E27" i="47"/>
  <c r="N26" i="47"/>
  <c r="H26" i="47"/>
  <c r="E26" i="47"/>
  <c r="N25" i="47"/>
  <c r="H25" i="47"/>
  <c r="E25" i="47"/>
  <c r="H24" i="47"/>
  <c r="E24" i="47"/>
  <c r="N23" i="47"/>
  <c r="H23" i="47"/>
  <c r="E23" i="47"/>
  <c r="N22" i="47"/>
  <c r="H22" i="47"/>
  <c r="E22" i="47"/>
  <c r="N21" i="47"/>
  <c r="H21" i="47"/>
  <c r="E21" i="47"/>
  <c r="N20" i="47"/>
  <c r="H20" i="47"/>
  <c r="E20" i="47"/>
  <c r="N19" i="47"/>
  <c r="H19" i="47"/>
  <c r="E19" i="47"/>
  <c r="N18" i="47"/>
  <c r="H18" i="47"/>
  <c r="E18" i="47"/>
  <c r="N17" i="47"/>
  <c r="H17" i="47"/>
  <c r="E17" i="47"/>
  <c r="N16" i="47"/>
  <c r="H16" i="47"/>
  <c r="E16" i="47"/>
  <c r="N15" i="47"/>
  <c r="H15" i="47"/>
  <c r="E15" i="47"/>
  <c r="N14" i="47"/>
  <c r="H14" i="47"/>
  <c r="E14" i="47"/>
  <c r="N13" i="47"/>
  <c r="H13" i="47"/>
  <c r="E13" i="47"/>
  <c r="N12" i="47"/>
  <c r="H12" i="47"/>
  <c r="E12" i="47"/>
  <c r="N11" i="47"/>
  <c r="H11" i="47"/>
  <c r="E11" i="47"/>
  <c r="N10" i="47"/>
  <c r="H10" i="47"/>
  <c r="E10" i="47"/>
  <c r="N9" i="47"/>
  <c r="H9" i="47"/>
  <c r="E9" i="47"/>
  <c r="N8" i="47"/>
  <c r="H8" i="47"/>
  <c r="E8" i="47"/>
  <c r="N7" i="47"/>
  <c r="H7" i="47"/>
  <c r="E7" i="47"/>
  <c r="N6" i="47"/>
  <c r="H6" i="47"/>
  <c r="E6" i="47"/>
  <c r="N5" i="47"/>
  <c r="H5" i="47"/>
  <c r="E5" i="47"/>
  <c r="H360" i="92"/>
  <c r="I360" i="92" s="1"/>
  <c r="E360" i="92"/>
  <c r="D360" i="92"/>
  <c r="I351" i="92"/>
  <c r="F351" i="92"/>
  <c r="I350" i="92"/>
  <c r="F350" i="92"/>
  <c r="I349" i="92"/>
  <c r="F349" i="92"/>
  <c r="I348" i="92"/>
  <c r="F348" i="92"/>
  <c r="I347" i="92"/>
  <c r="F347" i="92"/>
  <c r="I346" i="92"/>
  <c r="F346" i="92"/>
  <c r="I345" i="92"/>
  <c r="F345" i="92"/>
  <c r="I344" i="92"/>
  <c r="F344" i="92"/>
  <c r="I343" i="92"/>
  <c r="F343" i="92"/>
  <c r="I342" i="92"/>
  <c r="F342" i="92"/>
  <c r="I341" i="92"/>
  <c r="F341" i="92"/>
  <c r="I340" i="92"/>
  <c r="F340" i="92"/>
  <c r="I339" i="92"/>
  <c r="F339" i="92"/>
  <c r="I338" i="92"/>
  <c r="F338" i="92"/>
  <c r="I337" i="92"/>
  <c r="F337" i="92"/>
  <c r="I336" i="92"/>
  <c r="F336" i="92"/>
  <c r="I335" i="92"/>
  <c r="F335" i="92"/>
  <c r="I334" i="92"/>
  <c r="F334" i="92"/>
  <c r="I333" i="92"/>
  <c r="F333" i="92"/>
  <c r="I332" i="92"/>
  <c r="F332" i="92"/>
  <c r="I331" i="92"/>
  <c r="F331" i="92"/>
  <c r="I330" i="92"/>
  <c r="F330" i="92"/>
  <c r="I329" i="92"/>
  <c r="F329" i="92"/>
  <c r="I328" i="92"/>
  <c r="F328" i="92"/>
  <c r="I327" i="92"/>
  <c r="F327" i="92"/>
  <c r="I326" i="92"/>
  <c r="F326" i="92"/>
  <c r="I324" i="92"/>
  <c r="F324" i="92"/>
  <c r="I323" i="92"/>
  <c r="F323" i="92"/>
  <c r="I322" i="92"/>
  <c r="F322" i="92"/>
  <c r="I321" i="92"/>
  <c r="F321" i="92"/>
  <c r="I320" i="92"/>
  <c r="F320" i="92"/>
  <c r="I319" i="92"/>
  <c r="F319" i="92"/>
  <c r="I318" i="92"/>
  <c r="F318" i="92"/>
  <c r="I317" i="92"/>
  <c r="F317" i="92"/>
  <c r="I316" i="92"/>
  <c r="F316" i="92"/>
  <c r="I315" i="92"/>
  <c r="F315" i="92"/>
  <c r="I314" i="92"/>
  <c r="F314" i="92"/>
  <c r="I313" i="92"/>
  <c r="F313" i="92"/>
  <c r="I312" i="92"/>
  <c r="F312" i="92"/>
  <c r="I311" i="92"/>
  <c r="F311" i="92"/>
  <c r="I310" i="92"/>
  <c r="F310" i="92"/>
  <c r="I309" i="92"/>
  <c r="F309" i="92"/>
  <c r="I308" i="92"/>
  <c r="F308" i="92"/>
  <c r="I307" i="92"/>
  <c r="F307" i="92"/>
  <c r="I306" i="92"/>
  <c r="F306" i="92"/>
  <c r="I305" i="92"/>
  <c r="F305" i="92"/>
  <c r="I304" i="92"/>
  <c r="F304" i="92"/>
  <c r="I303" i="92"/>
  <c r="F303" i="92"/>
  <c r="I302" i="92"/>
  <c r="F302" i="92"/>
  <c r="I301" i="92"/>
  <c r="F301" i="92"/>
  <c r="I294" i="92"/>
  <c r="F294" i="92"/>
  <c r="I293" i="92"/>
  <c r="F293" i="92"/>
  <c r="I292" i="92"/>
  <c r="F292" i="92"/>
  <c r="I291" i="92"/>
  <c r="F291" i="92"/>
  <c r="I290" i="92"/>
  <c r="F290" i="92"/>
  <c r="I289" i="92"/>
  <c r="F289" i="92"/>
  <c r="I288" i="92"/>
  <c r="F288" i="92"/>
  <c r="I287" i="92"/>
  <c r="F287" i="92"/>
  <c r="I286" i="92"/>
  <c r="F286" i="92"/>
  <c r="I285" i="92"/>
  <c r="F285" i="92"/>
  <c r="I284" i="92"/>
  <c r="F284" i="92"/>
  <c r="I283" i="92"/>
  <c r="F283" i="92"/>
  <c r="I282" i="92"/>
  <c r="F282" i="92"/>
  <c r="I281" i="92"/>
  <c r="F281" i="92"/>
  <c r="I280" i="92"/>
  <c r="F280" i="92"/>
  <c r="I279" i="92"/>
  <c r="F279" i="92"/>
  <c r="I278" i="92"/>
  <c r="F278" i="92"/>
  <c r="I277" i="92"/>
  <c r="F277" i="92"/>
  <c r="I276" i="92"/>
  <c r="F276" i="92"/>
  <c r="I275" i="92"/>
  <c r="F275" i="92"/>
  <c r="I274" i="92"/>
  <c r="F274" i="92"/>
  <c r="I273" i="92"/>
  <c r="F273" i="92"/>
  <c r="I272" i="92"/>
  <c r="F272" i="92"/>
  <c r="I271" i="92"/>
  <c r="F271" i="92"/>
  <c r="I270" i="92"/>
  <c r="F270" i="92"/>
  <c r="I269" i="92"/>
  <c r="F269" i="92"/>
  <c r="I268" i="92"/>
  <c r="F268" i="92"/>
  <c r="I267" i="92"/>
  <c r="F267" i="92"/>
  <c r="I266" i="92"/>
  <c r="F266" i="92"/>
  <c r="I265" i="92"/>
  <c r="F265" i="92"/>
  <c r="I264" i="92"/>
  <c r="F264" i="92"/>
  <c r="I263" i="92"/>
  <c r="F263" i="92"/>
  <c r="I262" i="92"/>
  <c r="F262" i="92"/>
  <c r="I261" i="92"/>
  <c r="F261" i="92"/>
  <c r="I260" i="92"/>
  <c r="F260" i="92"/>
  <c r="I258" i="92"/>
  <c r="F258" i="92"/>
  <c r="I257" i="92"/>
  <c r="F257" i="92"/>
  <c r="I256" i="92"/>
  <c r="F256" i="92"/>
  <c r="I255" i="92"/>
  <c r="F255" i="92"/>
  <c r="I254" i="92"/>
  <c r="F254" i="92"/>
  <c r="I253" i="92"/>
  <c r="F253" i="92"/>
  <c r="I203" i="92"/>
  <c r="F203" i="92"/>
  <c r="I202" i="92"/>
  <c r="F202" i="92"/>
  <c r="I201" i="92"/>
  <c r="F201" i="92"/>
  <c r="I200" i="92"/>
  <c r="F200" i="92"/>
  <c r="I199" i="92"/>
  <c r="F199" i="92"/>
  <c r="I198" i="92"/>
  <c r="F198" i="92"/>
  <c r="I197" i="92"/>
  <c r="F197" i="92"/>
  <c r="I196" i="92"/>
  <c r="F196" i="92"/>
  <c r="I195" i="92"/>
  <c r="F195" i="92"/>
  <c r="I194" i="92"/>
  <c r="F194" i="92"/>
  <c r="I193" i="92"/>
  <c r="F193" i="92"/>
  <c r="I192" i="92"/>
  <c r="F192" i="92"/>
  <c r="I191" i="92"/>
  <c r="F191" i="92"/>
  <c r="I190" i="92"/>
  <c r="F190" i="92"/>
  <c r="I189" i="92"/>
  <c r="F189" i="92"/>
  <c r="I188" i="92"/>
  <c r="F188" i="92"/>
  <c r="I187" i="92"/>
  <c r="F187" i="92"/>
  <c r="I186" i="92"/>
  <c r="F186" i="92"/>
  <c r="I185" i="92"/>
  <c r="F185" i="92"/>
  <c r="I184" i="92"/>
  <c r="F184" i="92"/>
  <c r="I183" i="92"/>
  <c r="F183" i="92"/>
  <c r="I182" i="92"/>
  <c r="F182" i="92"/>
  <c r="I181" i="92"/>
  <c r="F181" i="92"/>
  <c r="I180" i="92"/>
  <c r="F180" i="92"/>
  <c r="I179" i="92"/>
  <c r="F179" i="92"/>
  <c r="I178" i="92"/>
  <c r="F178" i="92"/>
  <c r="I177" i="92"/>
  <c r="F177" i="92"/>
  <c r="I176" i="92"/>
  <c r="F176" i="92"/>
  <c r="I175" i="92"/>
  <c r="F175" i="92"/>
  <c r="I174" i="92"/>
  <c r="F174" i="92"/>
  <c r="I173" i="92"/>
  <c r="F173" i="92"/>
  <c r="I172" i="92"/>
  <c r="F172" i="92"/>
  <c r="I171" i="92"/>
  <c r="F171" i="92"/>
  <c r="I170" i="92"/>
  <c r="F170" i="92"/>
  <c r="I169" i="92"/>
  <c r="F169" i="92"/>
  <c r="I168" i="92"/>
  <c r="F168" i="92"/>
  <c r="I167" i="92"/>
  <c r="F167" i="92"/>
  <c r="I166" i="92"/>
  <c r="F166" i="92"/>
  <c r="I165" i="92"/>
  <c r="F165" i="92"/>
  <c r="I164" i="92"/>
  <c r="F164" i="92"/>
  <c r="I163" i="92"/>
  <c r="F163" i="92"/>
  <c r="I162" i="92"/>
  <c r="F162" i="92"/>
  <c r="I161" i="92"/>
  <c r="F161" i="92"/>
  <c r="I160" i="92"/>
  <c r="F160" i="92"/>
  <c r="I159" i="92"/>
  <c r="F159" i="92"/>
  <c r="I158" i="92"/>
  <c r="F158" i="92"/>
  <c r="I157" i="92"/>
  <c r="F157" i="92"/>
  <c r="I156" i="92"/>
  <c r="F156" i="92"/>
  <c r="I155" i="92"/>
  <c r="F155" i="92"/>
  <c r="I154" i="92"/>
  <c r="F154" i="92"/>
  <c r="I153" i="92"/>
  <c r="F153" i="92"/>
  <c r="I152" i="92"/>
  <c r="F152" i="92"/>
  <c r="I151" i="92"/>
  <c r="F151" i="92"/>
  <c r="I150" i="92"/>
  <c r="F150" i="92"/>
  <c r="I149" i="92"/>
  <c r="F149" i="92"/>
  <c r="I148" i="92"/>
  <c r="F148" i="92"/>
  <c r="I147" i="92"/>
  <c r="F147" i="92"/>
  <c r="I146" i="92"/>
  <c r="F146" i="92"/>
  <c r="I145" i="92"/>
  <c r="F145" i="92"/>
  <c r="I144" i="92"/>
  <c r="F144" i="92"/>
  <c r="I143" i="92"/>
  <c r="F143" i="92"/>
  <c r="I142" i="92"/>
  <c r="F142" i="92"/>
  <c r="I141" i="92"/>
  <c r="F141" i="92"/>
  <c r="I140" i="92"/>
  <c r="F140" i="92"/>
  <c r="I139" i="92"/>
  <c r="F139" i="92"/>
  <c r="I138" i="92"/>
  <c r="F138" i="92"/>
  <c r="I137" i="92"/>
  <c r="F137" i="92"/>
  <c r="I136" i="92"/>
  <c r="F136" i="92"/>
  <c r="I135" i="92"/>
  <c r="F135" i="92"/>
  <c r="I134" i="92"/>
  <c r="F134" i="92"/>
  <c r="I133" i="92"/>
  <c r="F133" i="92"/>
  <c r="I132" i="92"/>
  <c r="F132" i="92"/>
  <c r="I131" i="92"/>
  <c r="F131" i="92"/>
  <c r="I130" i="92"/>
  <c r="F130" i="92"/>
  <c r="I129" i="92"/>
  <c r="F129" i="92"/>
  <c r="I128" i="92"/>
  <c r="F128" i="92"/>
  <c r="I127" i="92"/>
  <c r="F127" i="92"/>
  <c r="I126" i="92"/>
  <c r="F126" i="92"/>
  <c r="I125" i="92"/>
  <c r="F125" i="92"/>
  <c r="I124" i="92"/>
  <c r="F124" i="92"/>
  <c r="I123" i="92"/>
  <c r="F123" i="92"/>
  <c r="I121" i="92"/>
  <c r="F121" i="92"/>
  <c r="I120" i="92"/>
  <c r="F120" i="92"/>
  <c r="I119" i="92"/>
  <c r="F119" i="92"/>
  <c r="I118" i="92"/>
  <c r="F118" i="92"/>
  <c r="I117" i="92"/>
  <c r="F117" i="92"/>
  <c r="I116" i="92"/>
  <c r="F116" i="92"/>
  <c r="I115" i="92"/>
  <c r="F115" i="92"/>
  <c r="I114" i="92"/>
  <c r="F114" i="92"/>
  <c r="I113" i="92"/>
  <c r="F113" i="92"/>
  <c r="I112" i="92"/>
  <c r="F112" i="92"/>
  <c r="I111" i="92"/>
  <c r="F111" i="92"/>
  <c r="I110" i="92"/>
  <c r="F110" i="92"/>
  <c r="I109" i="92"/>
  <c r="F109" i="92"/>
  <c r="I108" i="92"/>
  <c r="F108" i="92"/>
  <c r="I107" i="92"/>
  <c r="F107" i="92"/>
  <c r="I106" i="92"/>
  <c r="F106" i="92"/>
  <c r="I105" i="92"/>
  <c r="F105" i="92"/>
  <c r="I104" i="92"/>
  <c r="F104" i="92"/>
  <c r="I103" i="92"/>
  <c r="F103" i="92"/>
  <c r="I102" i="92"/>
  <c r="F102" i="92"/>
  <c r="I101" i="92"/>
  <c r="F101" i="92"/>
  <c r="I100" i="92"/>
  <c r="F100" i="92"/>
  <c r="I99" i="92"/>
  <c r="F99" i="92"/>
  <c r="I98" i="92"/>
  <c r="F98" i="92"/>
  <c r="I97" i="92"/>
  <c r="F97" i="92"/>
  <c r="I96" i="92"/>
  <c r="F96" i="92"/>
  <c r="I95" i="92"/>
  <c r="F95" i="92"/>
  <c r="I94" i="92"/>
  <c r="F94" i="92"/>
  <c r="I93" i="92"/>
  <c r="F93" i="92"/>
  <c r="I92" i="92"/>
  <c r="F92" i="92"/>
  <c r="I91" i="92"/>
  <c r="F91" i="92"/>
  <c r="I90" i="92"/>
  <c r="F90" i="92"/>
  <c r="I89" i="92"/>
  <c r="F89" i="92"/>
  <c r="I88" i="92"/>
  <c r="F88" i="92"/>
  <c r="I87" i="92"/>
  <c r="F87" i="92"/>
  <c r="I86" i="92"/>
  <c r="F86" i="92"/>
  <c r="I85" i="92"/>
  <c r="F85" i="92"/>
  <c r="I84" i="92"/>
  <c r="F84" i="92"/>
  <c r="I83" i="92"/>
  <c r="F83" i="92"/>
  <c r="I82" i="92"/>
  <c r="F82" i="92"/>
  <c r="I81" i="92"/>
  <c r="F81" i="92"/>
  <c r="I80" i="92"/>
  <c r="F80" i="92"/>
  <c r="I79" i="92"/>
  <c r="F79" i="92"/>
  <c r="I78" i="92"/>
  <c r="F78" i="92"/>
  <c r="I77" i="92"/>
  <c r="F77" i="92"/>
  <c r="I76" i="92"/>
  <c r="F76" i="92"/>
  <c r="I75" i="92"/>
  <c r="F75" i="92"/>
  <c r="I74" i="92"/>
  <c r="F74" i="92"/>
  <c r="I73" i="92"/>
  <c r="F73" i="92"/>
  <c r="I72" i="92"/>
  <c r="F72" i="92"/>
  <c r="I71" i="92"/>
  <c r="F71" i="92"/>
  <c r="I70" i="92"/>
  <c r="F70" i="92"/>
  <c r="I69" i="92"/>
  <c r="F69" i="92"/>
  <c r="I68" i="92"/>
  <c r="F68" i="92"/>
  <c r="I67" i="92"/>
  <c r="F67" i="92"/>
  <c r="I66" i="92"/>
  <c r="F66" i="92"/>
  <c r="I65" i="92"/>
  <c r="F65" i="92"/>
  <c r="I64" i="92"/>
  <c r="F64" i="92"/>
  <c r="I63" i="92"/>
  <c r="F63" i="92"/>
  <c r="I62" i="92"/>
  <c r="F62" i="92"/>
  <c r="I61" i="92"/>
  <c r="F61" i="92"/>
  <c r="I60" i="92"/>
  <c r="F60" i="92"/>
  <c r="I59" i="92"/>
  <c r="F59" i="92"/>
  <c r="I55" i="92"/>
  <c r="F55" i="92"/>
  <c r="I54" i="92"/>
  <c r="F54" i="92"/>
  <c r="I53" i="92"/>
  <c r="F53" i="92"/>
  <c r="I52" i="92"/>
  <c r="F52" i="92"/>
  <c r="I51" i="92"/>
  <c r="F51" i="92"/>
  <c r="I50" i="92"/>
  <c r="F50" i="92"/>
  <c r="I49" i="92"/>
  <c r="F49" i="92"/>
  <c r="I48" i="92"/>
  <c r="F48" i="92"/>
  <c r="I47" i="92"/>
  <c r="F47" i="92"/>
  <c r="I46" i="92"/>
  <c r="F46" i="92"/>
  <c r="I45" i="92"/>
  <c r="F45" i="92"/>
  <c r="I44" i="92"/>
  <c r="F44" i="92"/>
  <c r="I43" i="92"/>
  <c r="F43" i="92"/>
  <c r="I42" i="92"/>
  <c r="F42" i="92"/>
  <c r="I41" i="92"/>
  <c r="F41" i="92"/>
  <c r="I40" i="92"/>
  <c r="F40" i="92"/>
  <c r="I39" i="92"/>
  <c r="F39" i="92"/>
  <c r="I38" i="92"/>
  <c r="F38" i="92"/>
  <c r="I37" i="92"/>
  <c r="F37" i="92"/>
  <c r="I36" i="92"/>
  <c r="F36" i="92"/>
  <c r="I35" i="92"/>
  <c r="F35" i="92"/>
  <c r="I34" i="92"/>
  <c r="F34" i="92"/>
  <c r="I33" i="92"/>
  <c r="F33" i="92"/>
  <c r="I32" i="92"/>
  <c r="F32" i="92"/>
  <c r="I31" i="92"/>
  <c r="F31" i="92"/>
  <c r="I30" i="92"/>
  <c r="F30" i="92"/>
  <c r="I29" i="92"/>
  <c r="F29" i="92"/>
  <c r="I28" i="92"/>
  <c r="F28" i="92"/>
  <c r="I27" i="92"/>
  <c r="F27" i="92"/>
  <c r="I26" i="92"/>
  <c r="F26" i="92"/>
  <c r="I25" i="92"/>
  <c r="F25" i="92"/>
  <c r="I24" i="92"/>
  <c r="F24" i="92"/>
  <c r="I23" i="92"/>
  <c r="F23" i="92"/>
  <c r="I22" i="92"/>
  <c r="F22" i="92"/>
  <c r="I21" i="92"/>
  <c r="F21" i="92"/>
  <c r="I20" i="92"/>
  <c r="F20" i="92"/>
  <c r="I19" i="92"/>
  <c r="F19" i="92"/>
  <c r="I18" i="92"/>
  <c r="F18" i="92"/>
  <c r="I17" i="92"/>
  <c r="F17" i="92"/>
  <c r="I16" i="92"/>
  <c r="F16" i="92"/>
  <c r="I15" i="92"/>
  <c r="F15" i="92"/>
  <c r="I14" i="92"/>
  <c r="F14" i="92"/>
  <c r="I13" i="92"/>
  <c r="F13" i="92"/>
  <c r="I12" i="92"/>
  <c r="F12" i="92"/>
  <c r="I11" i="92"/>
  <c r="F11" i="92"/>
  <c r="I10" i="92"/>
  <c r="F10" i="92"/>
  <c r="I9" i="92"/>
  <c r="F9" i="92"/>
  <c r="I8" i="92"/>
  <c r="F8" i="92"/>
  <c r="I7" i="92"/>
  <c r="F7" i="92"/>
  <c r="I6" i="92"/>
  <c r="F6" i="92"/>
  <c r="I5" i="92"/>
  <c r="F5" i="92"/>
  <c r="I4" i="92"/>
  <c r="F4" i="92"/>
  <c r="K76" i="91"/>
  <c r="H76" i="91"/>
  <c r="E76" i="91"/>
  <c r="K74" i="91"/>
  <c r="H74" i="91"/>
  <c r="E74" i="91"/>
  <c r="K72" i="91"/>
  <c r="H72" i="91"/>
  <c r="E72" i="91"/>
  <c r="J70" i="91"/>
  <c r="I70" i="91"/>
  <c r="G70" i="91"/>
  <c r="F70" i="91"/>
  <c r="D70" i="91"/>
  <c r="C70" i="91"/>
  <c r="K69" i="91"/>
  <c r="H69" i="91"/>
  <c r="E69" i="91"/>
  <c r="K68" i="91"/>
  <c r="H68" i="91"/>
  <c r="E68" i="91"/>
  <c r="K67" i="91"/>
  <c r="H67" i="91"/>
  <c r="E67" i="91"/>
  <c r="K66" i="91"/>
  <c r="H66" i="91"/>
  <c r="E66" i="91"/>
  <c r="J64" i="91"/>
  <c r="I64" i="91"/>
  <c r="K63" i="91"/>
  <c r="E63" i="91"/>
  <c r="K61" i="91"/>
  <c r="E61" i="91"/>
  <c r="K60" i="91"/>
  <c r="E60" i="91"/>
  <c r="K59" i="91"/>
  <c r="E59" i="91"/>
  <c r="K58" i="91"/>
  <c r="E58" i="91"/>
  <c r="K57" i="91"/>
  <c r="E57" i="91"/>
  <c r="K56" i="91"/>
  <c r="E56" i="91"/>
  <c r="K55" i="91"/>
  <c r="E55" i="91"/>
  <c r="K54" i="91"/>
  <c r="E54" i="91"/>
  <c r="K53" i="91"/>
  <c r="E53" i="91"/>
  <c r="K52" i="91"/>
  <c r="E52" i="91"/>
  <c r="K51" i="91"/>
  <c r="E51" i="91"/>
  <c r="K50" i="91"/>
  <c r="E50" i="91"/>
  <c r="K49" i="91"/>
  <c r="E49" i="91"/>
  <c r="K48" i="91"/>
  <c r="E48" i="91"/>
  <c r="K47" i="91"/>
  <c r="E47" i="91"/>
  <c r="K46" i="91"/>
  <c r="E46" i="91"/>
  <c r="K45" i="91"/>
  <c r="E45" i="91"/>
  <c r="K44" i="91"/>
  <c r="E44" i="91"/>
  <c r="K43" i="91"/>
  <c r="E43" i="91"/>
  <c r="J40" i="91"/>
  <c r="I40" i="91"/>
  <c r="G40" i="91"/>
  <c r="F40" i="91"/>
  <c r="D40" i="91"/>
  <c r="C40" i="91"/>
  <c r="K39" i="91"/>
  <c r="H39" i="91"/>
  <c r="E39" i="91"/>
  <c r="K38" i="91"/>
  <c r="H38" i="91"/>
  <c r="E38" i="91"/>
  <c r="K37" i="91"/>
  <c r="H37" i="91"/>
  <c r="E37" i="91"/>
  <c r="K36" i="91"/>
  <c r="H36" i="91"/>
  <c r="E36" i="91"/>
  <c r="K34" i="91"/>
  <c r="H34" i="91"/>
  <c r="E34" i="91"/>
  <c r="K33" i="91"/>
  <c r="H33" i="91"/>
  <c r="E33" i="91"/>
  <c r="K32" i="91"/>
  <c r="H32" i="91"/>
  <c r="E32" i="91"/>
  <c r="K31" i="91"/>
  <c r="H31" i="91"/>
  <c r="E31" i="91"/>
  <c r="K30" i="91"/>
  <c r="H30" i="91"/>
  <c r="E30" i="91"/>
  <c r="K29" i="91"/>
  <c r="H29" i="91"/>
  <c r="E29" i="91"/>
  <c r="K28" i="91"/>
  <c r="H28" i="91"/>
  <c r="E28" i="91"/>
  <c r="K27" i="91"/>
  <c r="H27" i="91"/>
  <c r="E27" i="91"/>
  <c r="K26" i="91"/>
  <c r="H26" i="91"/>
  <c r="E26" i="91"/>
  <c r="K25" i="91"/>
  <c r="H25" i="91"/>
  <c r="E25" i="91"/>
  <c r="K24" i="91"/>
  <c r="H24" i="91"/>
  <c r="E24" i="91"/>
  <c r="J22" i="91"/>
  <c r="I22" i="91"/>
  <c r="G22" i="91"/>
  <c r="F22" i="91"/>
  <c r="D22" i="91"/>
  <c r="C22" i="91"/>
  <c r="K21" i="91"/>
  <c r="H21" i="91"/>
  <c r="E21" i="91"/>
  <c r="K20" i="91"/>
  <c r="H20" i="91"/>
  <c r="E20" i="91"/>
  <c r="K19" i="91"/>
  <c r="H19" i="91"/>
  <c r="E19" i="91"/>
  <c r="K18" i="91"/>
  <c r="H18" i="91"/>
  <c r="E18" i="91"/>
  <c r="K17" i="91"/>
  <c r="H17" i="91"/>
  <c r="E17" i="91"/>
  <c r="K16" i="91"/>
  <c r="H16" i="91"/>
  <c r="E16" i="91"/>
  <c r="K15" i="91"/>
  <c r="H15" i="91"/>
  <c r="E15" i="91"/>
  <c r="J13" i="91"/>
  <c r="I13" i="91"/>
  <c r="G13" i="91"/>
  <c r="F13" i="91"/>
  <c r="D13" i="91"/>
  <c r="C13" i="91"/>
  <c r="K12" i="91"/>
  <c r="H12" i="91"/>
  <c r="E12" i="91"/>
  <c r="K11" i="91"/>
  <c r="H11" i="91"/>
  <c r="E11" i="91"/>
  <c r="K10" i="91"/>
  <c r="H10" i="91"/>
  <c r="E10" i="91"/>
  <c r="K9" i="91"/>
  <c r="H9" i="91"/>
  <c r="E9" i="91"/>
  <c r="K8" i="91"/>
  <c r="H8" i="91"/>
  <c r="E8" i="91"/>
  <c r="K7" i="91"/>
  <c r="H7" i="91"/>
  <c r="E7" i="91"/>
  <c r="K6" i="91"/>
  <c r="H6" i="91"/>
  <c r="E6" i="91"/>
  <c r="G63" i="90"/>
  <c r="F63" i="90"/>
  <c r="D63" i="90"/>
  <c r="C63" i="90"/>
  <c r="G61" i="90"/>
  <c r="F61" i="90"/>
  <c r="D61" i="90"/>
  <c r="C61" i="90"/>
  <c r="H60" i="90"/>
  <c r="E60" i="90"/>
  <c r="H59" i="90"/>
  <c r="E59" i="90"/>
  <c r="H58" i="90"/>
  <c r="E58" i="90"/>
  <c r="G55" i="90"/>
  <c r="F55" i="90"/>
  <c r="D55" i="90"/>
  <c r="C55" i="90"/>
  <c r="H54" i="90"/>
  <c r="E54" i="90"/>
  <c r="H53" i="90"/>
  <c r="E53" i="90"/>
  <c r="H52" i="90"/>
  <c r="E52" i="90"/>
  <c r="G49" i="90"/>
  <c r="F49" i="90"/>
  <c r="D49" i="90"/>
  <c r="C49" i="90"/>
  <c r="H48" i="90"/>
  <c r="E48" i="90"/>
  <c r="H47" i="90"/>
  <c r="E47" i="90"/>
  <c r="H46" i="90"/>
  <c r="E46" i="90"/>
  <c r="G43" i="90"/>
  <c r="F43" i="90"/>
  <c r="D43" i="90"/>
  <c r="C43" i="90"/>
  <c r="H42" i="90"/>
  <c r="E42" i="90"/>
  <c r="H41" i="90"/>
  <c r="E41" i="90"/>
  <c r="H40" i="90"/>
  <c r="E40" i="90"/>
  <c r="G37" i="90"/>
  <c r="F37" i="90"/>
  <c r="D37" i="90"/>
  <c r="C37" i="90"/>
  <c r="H36" i="90"/>
  <c r="E36" i="90"/>
  <c r="H35" i="90"/>
  <c r="E35" i="90"/>
  <c r="H34" i="90"/>
  <c r="E34" i="90"/>
  <c r="G31" i="90"/>
  <c r="F31" i="90"/>
  <c r="D31" i="90"/>
  <c r="C31" i="90"/>
  <c r="H30" i="90"/>
  <c r="E30" i="90"/>
  <c r="H29" i="90"/>
  <c r="E29" i="90"/>
  <c r="H28" i="90"/>
  <c r="E28" i="90"/>
  <c r="G25" i="90"/>
  <c r="F25" i="90"/>
  <c r="D25" i="90"/>
  <c r="C25" i="90"/>
  <c r="H24" i="90"/>
  <c r="E24" i="90"/>
  <c r="H23" i="90"/>
  <c r="E23" i="90"/>
  <c r="H22" i="90"/>
  <c r="E22" i="90"/>
  <c r="G19" i="90"/>
  <c r="F19" i="90"/>
  <c r="D19" i="90"/>
  <c r="C19" i="90"/>
  <c r="H17" i="90"/>
  <c r="E17" i="90"/>
  <c r="H16" i="90"/>
  <c r="E16" i="90"/>
  <c r="H15" i="90"/>
  <c r="E15" i="90"/>
  <c r="G10" i="90"/>
  <c r="F10" i="90"/>
  <c r="D10" i="90"/>
  <c r="C10" i="90"/>
  <c r="H9" i="90"/>
  <c r="E9" i="90"/>
  <c r="H8" i="90"/>
  <c r="E8" i="90"/>
  <c r="G7" i="90"/>
  <c r="F7" i="90"/>
  <c r="D7" i="90"/>
  <c r="C7" i="90"/>
  <c r="H6" i="90"/>
  <c r="E6" i="90"/>
  <c r="H5" i="90"/>
  <c r="E5" i="90"/>
  <c r="Y26" i="48" l="1"/>
  <c r="Y41" i="48"/>
  <c r="V20" i="48"/>
  <c r="V12" i="48"/>
  <c r="V24" i="48"/>
  <c r="G65" i="90"/>
  <c r="Y39" i="48"/>
  <c r="Y14" i="48"/>
  <c r="Y19" i="48"/>
  <c r="V16" i="48"/>
  <c r="P41" i="48"/>
  <c r="V27" i="48"/>
  <c r="V35" i="48"/>
  <c r="V37" i="48"/>
  <c r="V9" i="48"/>
  <c r="V13" i="48"/>
  <c r="V17" i="48"/>
  <c r="V21" i="48"/>
  <c r="V28" i="48"/>
  <c r="V32" i="48"/>
  <c r="V36" i="48"/>
  <c r="V40" i="48"/>
  <c r="K70" i="91"/>
  <c r="K40" i="91"/>
  <c r="H40" i="91"/>
  <c r="H22" i="91"/>
  <c r="E64" i="91"/>
  <c r="H64" i="91"/>
  <c r="K64" i="91"/>
  <c r="E13" i="91"/>
  <c r="E40" i="91"/>
  <c r="K22" i="91"/>
  <c r="K13" i="91"/>
  <c r="H13" i="91"/>
  <c r="H19" i="90"/>
  <c r="E25" i="90"/>
  <c r="H37" i="90"/>
  <c r="E43" i="90"/>
  <c r="H49" i="90"/>
  <c r="E55" i="90"/>
  <c r="H61" i="90"/>
  <c r="E7" i="90"/>
  <c r="D41" i="48"/>
  <c r="Y34" i="48"/>
  <c r="E19" i="90"/>
  <c r="E31" i="90"/>
  <c r="H43" i="90"/>
  <c r="E49" i="90"/>
  <c r="E63" i="90"/>
  <c r="R41" i="48"/>
  <c r="S9" i="48"/>
  <c r="V11" i="48"/>
  <c r="Y13" i="48"/>
  <c r="S17" i="48"/>
  <c r="V19" i="48"/>
  <c r="Y21" i="48"/>
  <c r="S28" i="48"/>
  <c r="V30" i="48"/>
  <c r="Y32" i="48"/>
  <c r="S36" i="48"/>
  <c r="V38" i="48"/>
  <c r="Y40" i="48"/>
  <c r="H40" i="47"/>
  <c r="V6" i="48"/>
  <c r="Y8" i="48"/>
  <c r="S12" i="48"/>
  <c r="V14" i="48"/>
  <c r="Y16" i="48"/>
  <c r="S20" i="48"/>
  <c r="V22" i="48"/>
  <c r="Y24" i="48"/>
  <c r="V25" i="48"/>
  <c r="Y27" i="48"/>
  <c r="S31" i="48"/>
  <c r="V33" i="48"/>
  <c r="Y35" i="48"/>
  <c r="Y7" i="48"/>
  <c r="Y25" i="48"/>
  <c r="S29" i="48"/>
  <c r="V31" i="48"/>
  <c r="Y33" i="48"/>
  <c r="S37" i="48"/>
  <c r="V39" i="48"/>
  <c r="H7" i="90"/>
  <c r="H25" i="90"/>
  <c r="E37" i="90"/>
  <c r="H55" i="90"/>
  <c r="E61" i="90"/>
  <c r="F360" i="92"/>
  <c r="V7" i="48"/>
  <c r="Y9" i="48"/>
  <c r="S13" i="48"/>
  <c r="V15" i="48"/>
  <c r="Y17" i="48"/>
  <c r="S21" i="48"/>
  <c r="V23" i="48"/>
  <c r="V26" i="48"/>
  <c r="Y28" i="48"/>
  <c r="S32" i="48"/>
  <c r="V34" i="48"/>
  <c r="Y36" i="48"/>
  <c r="S8" i="48"/>
  <c r="V10" i="48"/>
  <c r="Y12" i="48"/>
  <c r="S16" i="48"/>
  <c r="V18" i="48"/>
  <c r="Y20" i="48"/>
  <c r="S24" i="48"/>
  <c r="S27" i="48"/>
  <c r="V29" i="48"/>
  <c r="Y31" i="48"/>
  <c r="C11" i="90"/>
  <c r="D11" i="90"/>
  <c r="D66" i="90" s="1"/>
  <c r="D67" i="90" s="1"/>
  <c r="H10" i="90"/>
  <c r="G11" i="90"/>
  <c r="G66" i="90" s="1"/>
  <c r="G67" i="90" s="1"/>
  <c r="H31" i="90"/>
  <c r="D65" i="90"/>
  <c r="E22" i="91"/>
  <c r="J78" i="91"/>
  <c r="C78" i="91"/>
  <c r="D78" i="91"/>
  <c r="F78" i="91"/>
  <c r="G78" i="91"/>
  <c r="D15" i="21"/>
  <c r="D13" i="21"/>
  <c r="Q41" i="48"/>
  <c r="S6" i="48"/>
  <c r="T41" i="48"/>
  <c r="G41" i="48"/>
  <c r="U41" i="48"/>
  <c r="I78" i="91"/>
  <c r="H70" i="91"/>
  <c r="E70" i="91"/>
  <c r="F11" i="90"/>
  <c r="F65" i="90"/>
  <c r="H65" i="90" s="1"/>
  <c r="E10" i="90"/>
  <c r="C66" i="90"/>
  <c r="H63" i="90"/>
  <c r="C65" i="90"/>
  <c r="Q20" i="55"/>
  <c r="D13" i="55"/>
  <c r="D15" i="55" s="1"/>
  <c r="E8" i="55"/>
  <c r="C13" i="55"/>
  <c r="C15" i="55" s="1"/>
  <c r="I17" i="8"/>
  <c r="G17" i="8"/>
  <c r="G22" i="8"/>
  <c r="G21" i="8"/>
  <c r="I22" i="8"/>
  <c r="I21" i="8"/>
  <c r="H21" i="8"/>
  <c r="I12" i="8"/>
  <c r="G12" i="8"/>
  <c r="F11" i="8"/>
  <c r="F13" i="8" s="1"/>
  <c r="I7" i="8"/>
  <c r="I8" i="8"/>
  <c r="I9" i="8"/>
  <c r="I10" i="8"/>
  <c r="G7" i="8"/>
  <c r="G8" i="8"/>
  <c r="G9" i="8"/>
  <c r="G10" i="8"/>
  <c r="I5" i="8"/>
  <c r="I6" i="8"/>
  <c r="G5" i="8"/>
  <c r="G6" i="8"/>
  <c r="C11" i="8"/>
  <c r="D22" i="8"/>
  <c r="D21" i="8"/>
  <c r="D17" i="8"/>
  <c r="D12" i="8"/>
  <c r="D7" i="8"/>
  <c r="D8" i="8"/>
  <c r="D9" i="8"/>
  <c r="D10" i="8"/>
  <c r="D5" i="8"/>
  <c r="D6" i="8"/>
  <c r="B23" i="8"/>
  <c r="F23" i="8"/>
  <c r="E23" i="8"/>
  <c r="C23" i="8"/>
  <c r="I23" i="8" s="1"/>
  <c r="H22" i="8"/>
  <c r="H17" i="8"/>
  <c r="H12" i="8"/>
  <c r="H10" i="8"/>
  <c r="H9" i="8"/>
  <c r="H8" i="8"/>
  <c r="H7" i="8"/>
  <c r="H6" i="8"/>
  <c r="J6" i="8" s="1"/>
  <c r="H5" i="8"/>
  <c r="B11" i="8"/>
  <c r="E11" i="8"/>
  <c r="M5"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I11" i="8" l="1"/>
  <c r="G23" i="8"/>
  <c r="K78" i="91"/>
  <c r="E65" i="90"/>
  <c r="J7" i="8"/>
  <c r="J5" i="8"/>
  <c r="J8" i="8"/>
  <c r="J9" i="8"/>
  <c r="M175" i="1"/>
  <c r="H78" i="91"/>
  <c r="E11" i="90"/>
  <c r="J10" i="8"/>
  <c r="C13" i="8"/>
  <c r="I13" i="8" s="1"/>
  <c r="S41" i="48"/>
  <c r="D11" i="8"/>
  <c r="E66" i="90"/>
  <c r="C67" i="90"/>
  <c r="E67" i="90" s="1"/>
  <c r="H11" i="90"/>
  <c r="F66" i="90"/>
  <c r="H66" i="90" s="1"/>
  <c r="E78" i="91"/>
  <c r="V41" i="48"/>
  <c r="J17" i="8"/>
  <c r="J21" i="8"/>
  <c r="J22" i="8"/>
  <c r="J12" i="8"/>
  <c r="E13" i="8"/>
  <c r="G13" i="8" s="1"/>
  <c r="G11" i="8"/>
  <c r="B13" i="8"/>
  <c r="H11" i="8"/>
  <c r="J11" i="8" s="1"/>
  <c r="H23" i="8"/>
  <c r="J23" i="8" s="1"/>
  <c r="D23" i="8"/>
  <c r="D13" i="8" l="1"/>
  <c r="F67" i="90"/>
  <c r="H67" i="90" s="1"/>
  <c r="H13" i="8"/>
  <c r="J13" i="8" s="1"/>
  <c r="C19" i="20"/>
  <c r="E19" i="20"/>
  <c r="D19" i="20"/>
  <c r="H6" i="74" l="1"/>
  <c r="H7" i="74"/>
  <c r="H8" i="74"/>
  <c r="H9" i="74"/>
  <c r="H12" i="74"/>
  <c r="H13" i="74"/>
  <c r="H15" i="74"/>
  <c r="H16" i="74"/>
  <c r="H18" i="74"/>
  <c r="H19" i="74"/>
  <c r="H21" i="74"/>
  <c r="H22" i="74"/>
  <c r="H24" i="74"/>
  <c r="H30" i="74"/>
  <c r="H31" i="74"/>
  <c r="E14" i="55" l="1"/>
  <c r="D6" i="46" l="1"/>
  <c r="C5" i="54" l="1"/>
  <c r="D5" i="54"/>
  <c r="F7" i="46" l="1"/>
  <c r="D9" i="22" l="1"/>
  <c r="C14" i="31" l="1"/>
  <c r="B14" i="31"/>
  <c r="D14" i="31" l="1"/>
  <c r="G4" i="77" l="1"/>
  <c r="D4" i="77"/>
  <c r="G4" i="76" l="1"/>
  <c r="D4" i="76"/>
  <c r="D6" i="31" l="1"/>
  <c r="D7" i="31"/>
  <c r="D8" i="31"/>
  <c r="D12" i="31"/>
  <c r="D5" i="31"/>
  <c r="D13" i="31"/>
  <c r="C22" i="75" l="1"/>
  <c r="C23" i="75"/>
  <c r="C24" i="75"/>
  <c r="C21" i="75"/>
  <c r="C17" i="75"/>
  <c r="C14" i="75"/>
  <c r="C3" i="75"/>
  <c r="G6" i="46" l="1"/>
  <c r="B7" i="19" l="1"/>
  <c r="E7" i="46" l="1"/>
  <c r="C7" i="46"/>
  <c r="B7" i="46"/>
  <c r="D7" i="46" s="1"/>
  <c r="C50" i="75" l="1"/>
  <c r="C49" i="75"/>
  <c r="C48" i="75"/>
  <c r="C47" i="75"/>
  <c r="C46" i="75"/>
  <c r="C45" i="75"/>
  <c r="C41" i="75"/>
  <c r="C40" i="75"/>
  <c r="C39" i="75"/>
  <c r="C38" i="75"/>
  <c r="C37" i="75"/>
  <c r="C16" i="75"/>
  <c r="C15" i="75"/>
  <c r="C13" i="75"/>
  <c r="C12" i="75"/>
  <c r="C11" i="75"/>
  <c r="C10" i="75"/>
  <c r="C9" i="75"/>
  <c r="C8" i="75"/>
  <c r="C7" i="75"/>
  <c r="C6" i="75"/>
  <c r="C5" i="75"/>
  <c r="C4" i="75"/>
  <c r="O38" i="74" l="1"/>
  <c r="N38" i="74"/>
  <c r="O37" i="74"/>
  <c r="N37" i="74"/>
  <c r="O35" i="74"/>
  <c r="N35" i="74"/>
  <c r="O34" i="74"/>
  <c r="N34" i="74"/>
  <c r="O31" i="74"/>
  <c r="N31" i="74"/>
  <c r="J31" i="74"/>
  <c r="I31" i="74"/>
  <c r="O30" i="74"/>
  <c r="N30" i="74"/>
  <c r="O29" i="74"/>
  <c r="N29" i="74"/>
  <c r="O28" i="74"/>
  <c r="N28" i="74"/>
  <c r="O27" i="74"/>
  <c r="N27" i="74"/>
  <c r="O25" i="74"/>
  <c r="N25" i="74"/>
  <c r="J25" i="74"/>
  <c r="I25" i="74"/>
  <c r="O24" i="74"/>
  <c r="N24" i="74"/>
  <c r="J24" i="74"/>
  <c r="I24" i="74"/>
  <c r="O22" i="74"/>
  <c r="N22" i="74"/>
  <c r="J22" i="74"/>
  <c r="I22" i="74"/>
  <c r="O21" i="74"/>
  <c r="N21" i="74"/>
  <c r="J21" i="74"/>
  <c r="I21" i="74"/>
  <c r="O19" i="74"/>
  <c r="N19" i="74"/>
  <c r="I19" i="74"/>
  <c r="O18" i="74"/>
  <c r="N18" i="74"/>
  <c r="J18" i="74"/>
  <c r="I18" i="74"/>
  <c r="O16" i="74"/>
  <c r="N16" i="74"/>
  <c r="J16" i="74"/>
  <c r="I16" i="74"/>
  <c r="O15" i="74"/>
  <c r="N15" i="74"/>
  <c r="J15" i="74"/>
  <c r="I15" i="74"/>
  <c r="O13" i="74"/>
  <c r="N13" i="74"/>
  <c r="J13" i="74"/>
  <c r="I13" i="74"/>
  <c r="O12" i="74"/>
  <c r="N12" i="74"/>
  <c r="J12" i="74"/>
  <c r="I12" i="74"/>
  <c r="O9" i="74"/>
  <c r="N9" i="74"/>
  <c r="J9" i="74"/>
  <c r="I9" i="74"/>
  <c r="O8" i="74"/>
  <c r="N8" i="74"/>
  <c r="J8" i="74"/>
  <c r="I8" i="74"/>
  <c r="O7" i="74"/>
  <c r="N7" i="74"/>
  <c r="J7" i="74"/>
  <c r="I7" i="74"/>
  <c r="O6" i="74"/>
  <c r="N6" i="74"/>
  <c r="J6" i="74"/>
  <c r="I6" i="74"/>
  <c r="B6" i="53" l="1"/>
  <c r="C6" i="53"/>
  <c r="B6" i="52"/>
  <c r="C6" i="52"/>
  <c r="C6" i="50"/>
  <c r="B5" i="49"/>
  <c r="C5" i="49"/>
  <c r="F5" i="16"/>
  <c r="F6" i="16"/>
  <c r="F7" i="16"/>
  <c r="F8" i="16"/>
  <c r="E5" i="13"/>
  <c r="E6" i="13"/>
  <c r="E7" i="13"/>
  <c r="E8" i="13"/>
  <c r="E6" i="53"/>
  <c r="F6" i="53"/>
  <c r="E6" i="52"/>
  <c r="F6" i="52"/>
  <c r="E5" i="49"/>
  <c r="F5" i="49"/>
  <c r="F6" i="64"/>
  <c r="F7" i="64"/>
  <c r="F8" i="64"/>
  <c r="F9" i="64"/>
  <c r="B13" i="55"/>
  <c r="B15" i="55" s="1"/>
  <c r="B16" i="63"/>
  <c r="B29" i="63"/>
  <c r="B52" i="63"/>
  <c r="E6" i="40"/>
  <c r="F11" i="64"/>
  <c r="F12" i="64"/>
  <c r="F13" i="64"/>
  <c r="F14" i="64"/>
  <c r="F15" i="64"/>
  <c r="F16" i="64"/>
  <c r="F17" i="64"/>
  <c r="H17" i="64" s="1"/>
  <c r="H18" i="64" s="1"/>
  <c r="F18" i="64"/>
  <c r="E16" i="63"/>
  <c r="E29" i="63"/>
  <c r="E52" i="63"/>
  <c r="E59" i="63" l="1"/>
  <c r="E43" i="63"/>
  <c r="B59" i="63"/>
  <c r="D5" i="71"/>
  <c r="G5" i="71"/>
  <c r="D6" i="71"/>
  <c r="G6" i="71"/>
  <c r="D7" i="71"/>
  <c r="G7" i="71"/>
  <c r="D8" i="71"/>
  <c r="G8" i="71"/>
  <c r="D9" i="71"/>
  <c r="G9" i="71"/>
  <c r="D11" i="71"/>
  <c r="G11" i="71"/>
  <c r="D13" i="71"/>
  <c r="G13" i="71"/>
  <c r="D14" i="71"/>
  <c r="G14" i="71"/>
  <c r="D15" i="71"/>
  <c r="G15" i="71"/>
  <c r="D17" i="71"/>
  <c r="G17" i="71"/>
  <c r="D19" i="71"/>
  <c r="G19" i="71"/>
  <c r="D20" i="71"/>
  <c r="G20" i="71"/>
  <c r="D21" i="71"/>
  <c r="G21" i="71"/>
  <c r="D22" i="71"/>
  <c r="G22" i="71"/>
  <c r="D23" i="71"/>
  <c r="G23" i="71"/>
  <c r="D26" i="71"/>
  <c r="G26" i="71"/>
  <c r="D27" i="71"/>
  <c r="G27" i="71"/>
  <c r="D28" i="71"/>
  <c r="G28" i="71"/>
  <c r="D30" i="71"/>
  <c r="G30" i="71"/>
  <c r="D31" i="71"/>
  <c r="G31" i="71"/>
  <c r="D32" i="71"/>
  <c r="G32" i="71"/>
  <c r="D33" i="71"/>
  <c r="G33" i="71"/>
  <c r="D35" i="71"/>
  <c r="G35" i="71"/>
  <c r="D36" i="71"/>
  <c r="G36" i="71"/>
  <c r="D37" i="71"/>
  <c r="G37" i="71"/>
  <c r="D38" i="71"/>
  <c r="G38" i="71"/>
  <c r="D39" i="71"/>
  <c r="G39" i="71"/>
  <c r="D40" i="71"/>
  <c r="G40" i="71"/>
  <c r="D41" i="71"/>
  <c r="G41" i="71"/>
  <c r="D42" i="71"/>
  <c r="G42" i="71"/>
  <c r="D43" i="71"/>
  <c r="G43" i="71"/>
  <c r="D44" i="71"/>
  <c r="G44" i="71"/>
  <c r="D45" i="71"/>
  <c r="G45" i="71"/>
  <c r="D46" i="71"/>
  <c r="G46" i="71"/>
  <c r="D47" i="71"/>
  <c r="G47" i="71"/>
  <c r="D48" i="71"/>
  <c r="G48" i="71"/>
  <c r="D51" i="71"/>
  <c r="G51" i="71"/>
  <c r="D52" i="71"/>
  <c r="G52" i="71"/>
  <c r="D53" i="71"/>
  <c r="G53" i="71"/>
  <c r="D54" i="71"/>
  <c r="G54" i="71"/>
  <c r="D55" i="71"/>
  <c r="G55" i="71"/>
  <c r="D56" i="71"/>
  <c r="G56" i="71"/>
  <c r="D57" i="71"/>
  <c r="G57" i="71"/>
  <c r="D59" i="71"/>
  <c r="G59" i="71"/>
  <c r="D60" i="71"/>
  <c r="G60" i="71"/>
  <c r="D61" i="71"/>
  <c r="G61" i="71"/>
  <c r="D62" i="71"/>
  <c r="G62" i="71"/>
  <c r="D64" i="71"/>
  <c r="G64" i="71"/>
  <c r="D65" i="71"/>
  <c r="G65" i="71"/>
  <c r="D67" i="71"/>
  <c r="G67" i="71"/>
  <c r="D68" i="71"/>
  <c r="G68" i="71"/>
  <c r="D69" i="71"/>
  <c r="G69" i="71"/>
  <c r="D71" i="71"/>
  <c r="G71" i="71"/>
  <c r="D72" i="71"/>
  <c r="G72" i="71"/>
  <c r="D73" i="71"/>
  <c r="G73" i="71"/>
  <c r="D74" i="71"/>
  <c r="G74" i="71"/>
  <c r="D76" i="71"/>
  <c r="G76" i="71"/>
  <c r="D77" i="71"/>
  <c r="G77" i="71"/>
  <c r="D78" i="71"/>
  <c r="G78" i="71"/>
  <c r="D79" i="71"/>
  <c r="G79" i="71"/>
  <c r="D80" i="71"/>
  <c r="G80" i="71"/>
  <c r="D81" i="71"/>
  <c r="G81" i="71"/>
  <c r="D83" i="71"/>
  <c r="G83" i="71"/>
  <c r="D84" i="71"/>
  <c r="G84" i="71"/>
  <c r="D85" i="71"/>
  <c r="G85" i="71"/>
  <c r="D86" i="71"/>
  <c r="G86" i="71"/>
  <c r="D87" i="71"/>
  <c r="G87" i="71"/>
  <c r="D88" i="71"/>
  <c r="G88" i="71"/>
  <c r="D4" i="65"/>
  <c r="G4" i="65" s="1"/>
  <c r="D5" i="65"/>
  <c r="G5" i="65" s="1"/>
  <c r="D6" i="65"/>
  <c r="G6" i="65"/>
  <c r="D7" i="65"/>
  <c r="G7" i="65"/>
  <c r="D8" i="65"/>
  <c r="G8" i="65"/>
  <c r="D9" i="65"/>
  <c r="G9" i="65"/>
  <c r="D10" i="65"/>
  <c r="G10" i="65"/>
  <c r="D11" i="65"/>
  <c r="G11" i="65"/>
  <c r="D12" i="65"/>
  <c r="G12" i="65"/>
  <c r="D13" i="65"/>
  <c r="G13" i="65"/>
  <c r="D14" i="65"/>
  <c r="G14" i="65"/>
  <c r="D15" i="65"/>
  <c r="G15" i="65"/>
  <c r="I6" i="64"/>
  <c r="I7" i="64"/>
  <c r="I9" i="64"/>
  <c r="F10" i="64"/>
  <c r="I10" i="64"/>
  <c r="I12" i="64"/>
  <c r="I13" i="64"/>
  <c r="I15" i="64"/>
  <c r="I16" i="64"/>
  <c r="I17" i="64"/>
  <c r="I18" i="64"/>
  <c r="D5" i="63"/>
  <c r="G5" i="63"/>
  <c r="D6" i="63"/>
  <c r="G6" i="63"/>
  <c r="D7" i="63"/>
  <c r="G7" i="63"/>
  <c r="D8" i="63"/>
  <c r="G8" i="63"/>
  <c r="D9" i="63"/>
  <c r="G9" i="63"/>
  <c r="D10" i="63"/>
  <c r="G10" i="63"/>
  <c r="D11" i="63"/>
  <c r="G11" i="63"/>
  <c r="D12" i="63"/>
  <c r="G12" i="63"/>
  <c r="D13" i="63"/>
  <c r="G13" i="63"/>
  <c r="D14" i="63"/>
  <c r="G14" i="63"/>
  <c r="D15" i="63"/>
  <c r="G15" i="63"/>
  <c r="D18" i="63"/>
  <c r="G18" i="63"/>
  <c r="D19" i="63"/>
  <c r="G19" i="63"/>
  <c r="D20" i="63"/>
  <c r="G20" i="63"/>
  <c r="D21" i="63"/>
  <c r="G21" i="63"/>
  <c r="D22" i="63"/>
  <c r="G22" i="63"/>
  <c r="D23" i="63"/>
  <c r="G23" i="63"/>
  <c r="D24" i="63"/>
  <c r="G24" i="63"/>
  <c r="D25" i="63"/>
  <c r="G25" i="63"/>
  <c r="D26" i="63"/>
  <c r="G26" i="63"/>
  <c r="D27" i="63"/>
  <c r="G27" i="63"/>
  <c r="D28" i="63"/>
  <c r="G28" i="63"/>
  <c r="D31" i="63"/>
  <c r="G31" i="63"/>
  <c r="D32" i="63"/>
  <c r="G32" i="63"/>
  <c r="D33" i="63"/>
  <c r="G33" i="63"/>
  <c r="D34" i="63"/>
  <c r="G34" i="63"/>
  <c r="D35" i="63"/>
  <c r="G35" i="63"/>
  <c r="D36" i="63"/>
  <c r="G36" i="63"/>
  <c r="D37" i="63"/>
  <c r="G37" i="63"/>
  <c r="D38" i="63"/>
  <c r="G38" i="63"/>
  <c r="D39" i="63"/>
  <c r="G39" i="63"/>
  <c r="D40" i="63"/>
  <c r="G40" i="63"/>
  <c r="D41" i="63"/>
  <c r="G41" i="63"/>
  <c r="D44" i="63"/>
  <c r="D45" i="63"/>
  <c r="G45" i="63"/>
  <c r="D46" i="63"/>
  <c r="G46" i="63"/>
  <c r="D47" i="63"/>
  <c r="G47" i="63"/>
  <c r="D48" i="63"/>
  <c r="G48" i="63"/>
  <c r="D49" i="63"/>
  <c r="G49" i="63"/>
  <c r="D50" i="63"/>
  <c r="G50" i="63"/>
  <c r="D51" i="63"/>
  <c r="G51" i="63"/>
  <c r="D54" i="63"/>
  <c r="G54" i="63"/>
  <c r="D55" i="63"/>
  <c r="G55" i="63"/>
  <c r="D56" i="63"/>
  <c r="G56" i="63"/>
  <c r="D57" i="63"/>
  <c r="G57" i="63"/>
  <c r="D58" i="63"/>
  <c r="D61" i="63"/>
  <c r="G61" i="63"/>
  <c r="D62" i="63"/>
  <c r="G62" i="63"/>
  <c r="D63" i="63"/>
  <c r="G63" i="63"/>
  <c r="L6" i="58"/>
  <c r="L747" i="58" s="1"/>
  <c r="E4" i="55"/>
  <c r="E5" i="55"/>
  <c r="E6" i="55"/>
  <c r="E7" i="55"/>
  <c r="E9" i="55"/>
  <c r="E10" i="55"/>
  <c r="E11" i="55"/>
  <c r="E12" i="55"/>
  <c r="D4" i="53"/>
  <c r="G4" i="53"/>
  <c r="D5" i="53"/>
  <c r="G5" i="53"/>
  <c r="D4" i="52"/>
  <c r="G4" i="52"/>
  <c r="D5" i="52"/>
  <c r="G5" i="52"/>
  <c r="D6" i="52"/>
  <c r="G6" i="52"/>
  <c r="D6" i="50"/>
  <c r="G6" i="50"/>
  <c r="H6" i="50"/>
  <c r="K6" i="50"/>
  <c r="N6" i="50"/>
  <c r="O6" i="50"/>
  <c r="D4" i="49"/>
  <c r="G4" i="49"/>
  <c r="G5" i="49"/>
  <c r="D4" i="46"/>
  <c r="G4" i="46"/>
  <c r="D5" i="46"/>
  <c r="G5" i="46"/>
  <c r="E4" i="44"/>
  <c r="E5" i="44"/>
  <c r="E6" i="44"/>
  <c r="E7" i="44"/>
  <c r="E9" i="44"/>
  <c r="E10" i="44"/>
  <c r="E11" i="44"/>
  <c r="E12" i="44"/>
  <c r="D13" i="44"/>
  <c r="D10" i="31"/>
  <c r="D5" i="22"/>
  <c r="D6" i="22"/>
  <c r="D7" i="22"/>
  <c r="D8" i="22"/>
  <c r="D11" i="22"/>
  <c r="D12" i="22"/>
  <c r="D14" i="22"/>
  <c r="D15" i="22"/>
  <c r="D4" i="17"/>
  <c r="D5" i="17"/>
  <c r="D6" i="17"/>
  <c r="D7" i="17"/>
  <c r="D8" i="17"/>
  <c r="B9" i="17"/>
  <c r="C9" i="17"/>
  <c r="F4" i="16"/>
  <c r="G4" i="16" s="1"/>
  <c r="G6" i="16"/>
  <c r="G7" i="16"/>
  <c r="G8" i="16"/>
  <c r="B9" i="16"/>
  <c r="H4" i="15"/>
  <c r="H5" i="15"/>
  <c r="H6" i="15"/>
  <c r="H7" i="15"/>
  <c r="H8" i="15"/>
  <c r="B9" i="15"/>
  <c r="C9" i="15"/>
  <c r="D9" i="15"/>
  <c r="E9" i="15"/>
  <c r="F9" i="15"/>
  <c r="G9" i="15"/>
  <c r="D4" i="14"/>
  <c r="D5" i="14"/>
  <c r="D6" i="14"/>
  <c r="D7" i="14"/>
  <c r="D8" i="14"/>
  <c r="B9" i="14"/>
  <c r="C9" i="14"/>
  <c r="E4" i="13"/>
  <c r="B9" i="13"/>
  <c r="C9" i="13"/>
  <c r="D9" i="13"/>
  <c r="D4" i="12"/>
  <c r="D5" i="12"/>
  <c r="D6" i="12"/>
  <c r="D7" i="12"/>
  <c r="D8" i="12"/>
  <c r="B9" i="12"/>
  <c r="C9" i="12"/>
  <c r="C3" i="10"/>
  <c r="M22" i="10" l="1"/>
  <c r="M21" i="10"/>
  <c r="M20" i="10"/>
  <c r="M19" i="10"/>
  <c r="M18" i="10"/>
  <c r="M17" i="10"/>
  <c r="M16" i="10"/>
  <c r="M15" i="10"/>
  <c r="M14" i="10"/>
  <c r="M13" i="10"/>
  <c r="M12" i="10"/>
  <c r="M11" i="10"/>
  <c r="M10" i="10"/>
  <c r="M9" i="10"/>
  <c r="M8" i="10"/>
  <c r="M7" i="10"/>
  <c r="M6" i="10"/>
  <c r="M5" i="10"/>
  <c r="E64" i="63"/>
  <c r="B64" i="63"/>
  <c r="G16" i="63"/>
  <c r="D16" i="63"/>
  <c r="G59" i="63"/>
  <c r="G7" i="46"/>
  <c r="G42" i="63"/>
  <c r="D42" i="63"/>
  <c r="E9" i="13"/>
  <c r="D5" i="49"/>
  <c r="G52" i="63"/>
  <c r="D9" i="14"/>
  <c r="C10" i="14" s="1"/>
  <c r="H9" i="15"/>
  <c r="F10" i="15" s="1"/>
  <c r="D9" i="12"/>
  <c r="E8" i="12" s="1"/>
  <c r="D6" i="53"/>
  <c r="D29" i="63"/>
  <c r="D52" i="63"/>
  <c r="G58" i="63"/>
  <c r="F9" i="16"/>
  <c r="G9" i="16" s="1"/>
  <c r="D9" i="17"/>
  <c r="B10" i="17" s="1"/>
  <c r="E13" i="44"/>
  <c r="F4" i="44" s="1"/>
  <c r="G6" i="53"/>
  <c r="E13" i="55"/>
  <c r="F8" i="55" s="1"/>
  <c r="G29" i="63"/>
  <c r="G5" i="16"/>
  <c r="M23" i="10" l="1"/>
  <c r="E15" i="55"/>
  <c r="F10" i="55"/>
  <c r="B10" i="12"/>
  <c r="E6" i="12"/>
  <c r="C10" i="12"/>
  <c r="B10" i="14"/>
  <c r="E10" i="15"/>
  <c r="C10" i="17"/>
  <c r="E5" i="12"/>
  <c r="E7" i="12"/>
  <c r="B10" i="15"/>
  <c r="C10" i="15"/>
  <c r="D10" i="15"/>
  <c r="B10" i="13"/>
  <c r="C10" i="13"/>
  <c r="G10" i="15"/>
  <c r="F9" i="44"/>
  <c r="F7" i="55"/>
  <c r="F5" i="55"/>
  <c r="F12" i="44"/>
  <c r="F13" i="55"/>
  <c r="F7" i="44"/>
  <c r="F11" i="44"/>
  <c r="F6" i="55"/>
  <c r="D10" i="13"/>
  <c r="E4" i="12"/>
  <c r="F11" i="55"/>
  <c r="F6" i="44"/>
  <c r="F4" i="55"/>
  <c r="D43" i="63"/>
  <c r="F9" i="55"/>
  <c r="F12" i="55"/>
  <c r="F10" i="44"/>
  <c r="F13" i="44"/>
  <c r="F5" i="44"/>
  <c r="D59" i="63"/>
  <c r="G43" i="63"/>
  <c r="G64" i="63"/>
  <c r="E9" i="12" l="1"/>
  <c r="D64" i="63"/>
</calcChain>
</file>

<file path=xl/sharedStrings.xml><?xml version="1.0" encoding="utf-8"?>
<sst xmlns="http://schemas.openxmlformats.org/spreadsheetml/2006/main" count="6947" uniqueCount="1859">
  <si>
    <t>MàJ 06 2020</t>
  </si>
  <si>
    <t>SOMMAIRE</t>
  </si>
  <si>
    <t>Rédacteur/Service</t>
  </si>
  <si>
    <t>Onglets</t>
  </si>
  <si>
    <t>RH</t>
  </si>
  <si>
    <t>Effectif par catégorie</t>
  </si>
  <si>
    <t>Effectif par contrat</t>
  </si>
  <si>
    <t>Effectif par sexe</t>
  </si>
  <si>
    <t>Effectif par ancienneté</t>
  </si>
  <si>
    <t>Mouvements de personnel hors promotion</t>
  </si>
  <si>
    <t>Promotions</t>
  </si>
  <si>
    <t>Personnel mis à disposition</t>
  </si>
  <si>
    <t>Effectifs intérim</t>
  </si>
  <si>
    <t>Formation</t>
  </si>
  <si>
    <t>Absentéisme</t>
  </si>
  <si>
    <t>Accidents du travail</t>
  </si>
  <si>
    <t>DAF</t>
  </si>
  <si>
    <t>Ratios technico-économiques</t>
  </si>
  <si>
    <t>DIR TECHNIQUE</t>
  </si>
  <si>
    <t>Parc BUS en propre</t>
  </si>
  <si>
    <t>Parc SAD PMR</t>
  </si>
  <si>
    <t>Consommation des véhicules (hors ST)</t>
  </si>
  <si>
    <t>Parc Sous-Traitance</t>
  </si>
  <si>
    <t>METHODES EXPLOITATION</t>
  </si>
  <si>
    <t>KM BUS en propre et sous traités</t>
  </si>
  <si>
    <t>Km Commerciaux par LR et CS</t>
  </si>
  <si>
    <t>KM BUS par LR et CS (yc Sous traitance)</t>
  </si>
  <si>
    <t>SAD</t>
  </si>
  <si>
    <t>KM SAD</t>
  </si>
  <si>
    <t>KM SAD par ligne</t>
  </si>
  <si>
    <t>Fonctionnement ALLOBUS</t>
  </si>
  <si>
    <t>KM PMR</t>
  </si>
  <si>
    <t>Fonctionnement PROXIBUS</t>
  </si>
  <si>
    <t>Clients TAD</t>
  </si>
  <si>
    <t>Taux de remplissage des véhicules par course TAD</t>
  </si>
  <si>
    <t>PASF</t>
  </si>
  <si>
    <t>Statistiques Ambiance</t>
  </si>
  <si>
    <t>Planning Fraude</t>
  </si>
  <si>
    <t>Résultats Fraude</t>
  </si>
  <si>
    <t>Répertoire Infractions agents</t>
  </si>
  <si>
    <t>PCC</t>
  </si>
  <si>
    <t>Kilomètres Occasionnels</t>
  </si>
  <si>
    <t>Courses non réalisées et pénalisées</t>
  </si>
  <si>
    <t>Modifications temporaires</t>
  </si>
  <si>
    <t>Modifications permanentes</t>
  </si>
  <si>
    <t>Services non réalisés</t>
  </si>
  <si>
    <t>Principaux événements</t>
  </si>
  <si>
    <t>Répertoire Evengrav</t>
  </si>
  <si>
    <t>Répertoire Perturbation</t>
  </si>
  <si>
    <t>Répertoire accidents</t>
  </si>
  <si>
    <t>ENVIRONNEMENT</t>
  </si>
  <si>
    <t>Indicateurs environnementaux</t>
  </si>
  <si>
    <t>ACCIDENTOLOGIE</t>
  </si>
  <si>
    <t>Accidentologie</t>
  </si>
  <si>
    <t>VALIDATIONS/FREQUENTATIONS/RECETTES</t>
  </si>
  <si>
    <t>Billettique émise</t>
  </si>
  <si>
    <t>Validations par LR</t>
  </si>
  <si>
    <t>Validations par CS</t>
  </si>
  <si>
    <t>Validations ALLOBUS</t>
  </si>
  <si>
    <t>Validations PROXIBUS</t>
  </si>
  <si>
    <t>Fréquentation par titre par LR</t>
  </si>
  <si>
    <t>Fréquentation par titre par CS</t>
  </si>
  <si>
    <t>Fréquentation par titre par ALLOBUS</t>
  </si>
  <si>
    <t>Fréquentation par titre par PROXIBUS</t>
  </si>
  <si>
    <t>Gardiennage Vélo</t>
  </si>
  <si>
    <t>Recettes par titre mois courant</t>
  </si>
  <si>
    <t>Recettes par titre cumul annuel</t>
  </si>
  <si>
    <t>Recettes par titre Cumul 12 derniers mois</t>
  </si>
  <si>
    <t>Recettes Vélo mois courant</t>
  </si>
  <si>
    <t>Recettes Vélo Cumul Annuel</t>
  </si>
  <si>
    <t>Recettes Vélo 12 derniers mois</t>
  </si>
  <si>
    <t>QUALITE</t>
  </si>
  <si>
    <t>Indicateurs qualité contractuels</t>
  </si>
  <si>
    <t>Autres non-conformités soumises à pénalités (réclamations clients)</t>
  </si>
  <si>
    <t>Réclamations</t>
  </si>
  <si>
    <t>COMMERCIAL</t>
  </si>
  <si>
    <t>Actions Commerciales programmées</t>
  </si>
  <si>
    <t>Actions Commerciales menées sur le mois</t>
  </si>
  <si>
    <t>CRM</t>
  </si>
  <si>
    <t>Site tadao</t>
  </si>
  <si>
    <t>Application mobile</t>
  </si>
  <si>
    <t>SI</t>
  </si>
  <si>
    <t>Pannes informatiques</t>
  </si>
  <si>
    <t>effectif inscrit à fin de mois</t>
  </si>
  <si>
    <t>Temps partiel</t>
  </si>
  <si>
    <t>Temps plein</t>
  </si>
  <si>
    <t>Total</t>
  </si>
  <si>
    <t>%</t>
  </si>
  <si>
    <t>Conducteur</t>
  </si>
  <si>
    <t>Employé</t>
  </si>
  <si>
    <t>Ouvrier</t>
  </si>
  <si>
    <t>Maîtrise</t>
  </si>
  <si>
    <t>Cadre</t>
  </si>
  <si>
    <t>CDI</t>
  </si>
  <si>
    <t>CDD</t>
  </si>
  <si>
    <t>Alternance</t>
  </si>
  <si>
    <t>Homme</t>
  </si>
  <si>
    <t>Femme</t>
  </si>
  <si>
    <t>Moins de 5 ans</t>
  </si>
  <si>
    <t>5 ans à moins de 10 ans</t>
  </si>
  <si>
    <t>10 ans à moins de 15 ans</t>
  </si>
  <si>
    <t>15 ans à moins de 20 ans</t>
  </si>
  <si>
    <t>20 ans à moins de 25 ans</t>
  </si>
  <si>
    <t>Supérieur à 25 ans</t>
  </si>
  <si>
    <t>rappel M-1</t>
  </si>
  <si>
    <t>entrée</t>
  </si>
  <si>
    <t>sortie</t>
  </si>
  <si>
    <t>motif sortie</t>
  </si>
  <si>
    <t>Δ  en  %</t>
  </si>
  <si>
    <t>RC + INAPTITUDE</t>
  </si>
  <si>
    <t xml:space="preserve">Cadre </t>
  </si>
  <si>
    <t>STATUT</t>
  </si>
  <si>
    <t>Pôle</t>
  </si>
  <si>
    <t>Direction Générale</t>
  </si>
  <si>
    <t>effectif temps plein moyen sur le mois</t>
  </si>
  <si>
    <t>Direction Exploitation</t>
  </si>
  <si>
    <t>CR</t>
  </si>
  <si>
    <t>AUTRES</t>
  </si>
  <si>
    <t>Organisme</t>
  </si>
  <si>
    <t>Intitulé du stage</t>
  </si>
  <si>
    <t>Nombre de stagiaires</t>
  </si>
  <si>
    <t>Durée du stage</t>
  </si>
  <si>
    <t>Heures de formation</t>
  </si>
  <si>
    <t>M</t>
  </si>
  <si>
    <t>M-1</t>
  </si>
  <si>
    <t>M/M-1 en %</t>
  </si>
  <si>
    <t>Cumul N</t>
  </si>
  <si>
    <t>Cumul N-1</t>
  </si>
  <si>
    <t>N/N-1 en %</t>
  </si>
  <si>
    <t>Taux d'absentéisme</t>
  </si>
  <si>
    <t>Nb AT</t>
  </si>
  <si>
    <t>N°</t>
  </si>
  <si>
    <t>Date</t>
  </si>
  <si>
    <t>Lieu</t>
  </si>
  <si>
    <t>Circonstances</t>
  </si>
  <si>
    <t>Conséquences</t>
  </si>
  <si>
    <t>Plan d'action</t>
  </si>
  <si>
    <t>Suites judicaires</t>
  </si>
  <si>
    <t xml:space="preserve">Date </t>
  </si>
  <si>
    <t xml:space="preserve">Emploi </t>
  </si>
  <si>
    <t>ITT</t>
  </si>
  <si>
    <t>Saisine France Victimes si agression</t>
  </si>
  <si>
    <t>Etat de la procédure</t>
  </si>
  <si>
    <t>Condamnation</t>
  </si>
  <si>
    <t>Type</t>
  </si>
  <si>
    <t>Gazole</t>
  </si>
  <si>
    <t>Km</t>
  </si>
  <si>
    <t>Consommation</t>
  </si>
  <si>
    <t>Standard diesel</t>
  </si>
  <si>
    <t>Standard Hybride</t>
  </si>
  <si>
    <t>Midi</t>
  </si>
  <si>
    <t>Midi Hybride</t>
  </si>
  <si>
    <t>Mini</t>
  </si>
  <si>
    <t>Articulés</t>
  </si>
  <si>
    <t>Total bus</t>
  </si>
  <si>
    <t>Véhicule de service</t>
  </si>
  <si>
    <t>Total général</t>
  </si>
  <si>
    <t>Hydrogène</t>
  </si>
  <si>
    <t>B100</t>
  </si>
  <si>
    <t>Standard B100</t>
  </si>
  <si>
    <t>Midi B100</t>
  </si>
  <si>
    <t>Total B100</t>
  </si>
  <si>
    <t>Au</t>
  </si>
  <si>
    <t>N° de parc</t>
  </si>
  <si>
    <t>Immat</t>
  </si>
  <si>
    <t>Marque</t>
  </si>
  <si>
    <t>Catégorie</t>
  </si>
  <si>
    <t>Capacité</t>
  </si>
  <si>
    <t>Motorisation</t>
  </si>
  <si>
    <t>Norme EURO</t>
  </si>
  <si>
    <t>Dépôt</t>
  </si>
  <si>
    <t>Date mise en circulation</t>
  </si>
  <si>
    <t>Âge</t>
  </si>
  <si>
    <t>Equipement de vidéoprotection</t>
  </si>
  <si>
    <t>Equipement UFR</t>
  </si>
  <si>
    <t>Girouette frontale de couleur</t>
  </si>
  <si>
    <t>Accessibilité totale</t>
  </si>
  <si>
    <t>CM-390-XZ</t>
  </si>
  <si>
    <t>IRISBUS</t>
  </si>
  <si>
    <t>CITELIS</t>
  </si>
  <si>
    <t>standard</t>
  </si>
  <si>
    <t>diesel</t>
  </si>
  <si>
    <t>HENIN</t>
  </si>
  <si>
    <t>BF-824-DG</t>
  </si>
  <si>
    <t>CM-341-XZ</t>
  </si>
  <si>
    <t>CM-960-XY</t>
  </si>
  <si>
    <t>CF-966-EB</t>
  </si>
  <si>
    <t>EVOBUS</t>
  </si>
  <si>
    <t>CITARO K</t>
  </si>
  <si>
    <t>Midibus</t>
  </si>
  <si>
    <t>GRENAY</t>
  </si>
  <si>
    <t>CF-996-EB</t>
  </si>
  <si>
    <t>CF-930-EB</t>
  </si>
  <si>
    <t>CJ-964-VG</t>
  </si>
  <si>
    <t>EE-098-BS</t>
  </si>
  <si>
    <t>CITARO</t>
  </si>
  <si>
    <t>BETHUNE</t>
  </si>
  <si>
    <t>EE-922-LG</t>
  </si>
  <si>
    <t>EE-551-BS</t>
  </si>
  <si>
    <t>ED-186-ZJ</t>
  </si>
  <si>
    <t>ED-174-ZJ</t>
  </si>
  <si>
    <t>ED-165-ZJ</t>
  </si>
  <si>
    <t>CJ-811-VG</t>
  </si>
  <si>
    <t>CJ-945-VG</t>
  </si>
  <si>
    <t>CJ-857-VG</t>
  </si>
  <si>
    <t>CJ-025-VH</t>
  </si>
  <si>
    <t>ED-153-ZJ</t>
  </si>
  <si>
    <t>ED-105-ZJ</t>
  </si>
  <si>
    <t>EE-497-BR</t>
  </si>
  <si>
    <t>EE-084-BS</t>
  </si>
  <si>
    <t>EE-032-BS</t>
  </si>
  <si>
    <t>EE-055-BS</t>
  </si>
  <si>
    <t>ED-148-ZJ</t>
  </si>
  <si>
    <t>EE-582-DC</t>
  </si>
  <si>
    <t>EE-516-DC</t>
  </si>
  <si>
    <t>AY-048-FH</t>
  </si>
  <si>
    <t>5 EEV</t>
  </si>
  <si>
    <t>AY-079-FH</t>
  </si>
  <si>
    <t>AY-489-FH</t>
  </si>
  <si>
    <t>AY-879-FH</t>
  </si>
  <si>
    <t>AY-906-FH</t>
  </si>
  <si>
    <t>AY-089-FK</t>
  </si>
  <si>
    <t>AY-136-FK</t>
  </si>
  <si>
    <t>AY-557-FL</t>
  </si>
  <si>
    <t>AY-605-FL</t>
  </si>
  <si>
    <t>AY-325-FM</t>
  </si>
  <si>
    <t>AY-369-FM</t>
  </si>
  <si>
    <t>AY-541-FM</t>
  </si>
  <si>
    <t>BR-534-DV</t>
  </si>
  <si>
    <t>BR-571-DV</t>
  </si>
  <si>
    <t>BR-598-DV</t>
  </si>
  <si>
    <t>BR-612-DV</t>
  </si>
  <si>
    <t>BR-622-DV</t>
  </si>
  <si>
    <t>BR-550-DV</t>
  </si>
  <si>
    <t>BR-580-DV</t>
  </si>
  <si>
    <t>BR-588-DV</t>
  </si>
  <si>
    <t>BR-656-DV</t>
  </si>
  <si>
    <t>BR-371-EB</t>
  </si>
  <si>
    <t>BR-629-DV</t>
  </si>
  <si>
    <t>BR-647-DV</t>
  </si>
  <si>
    <t>CM-720-VM</t>
  </si>
  <si>
    <t>HEULIEZ</t>
  </si>
  <si>
    <t>GX127</t>
  </si>
  <si>
    <t>CM-806-VM</t>
  </si>
  <si>
    <t>CM-862-VM</t>
  </si>
  <si>
    <t>CN-670-WM</t>
  </si>
  <si>
    <t>CN-679-WM</t>
  </si>
  <si>
    <t>CY-778-LQ</t>
  </si>
  <si>
    <t>CY-784-LQ</t>
  </si>
  <si>
    <t>CY-788-LQ</t>
  </si>
  <si>
    <t>CY-792-LQ</t>
  </si>
  <si>
    <t>CZ-953-DX</t>
  </si>
  <si>
    <t>CZ-948-DX</t>
  </si>
  <si>
    <t>CZ-946-DX</t>
  </si>
  <si>
    <t>CZ-956-DX</t>
  </si>
  <si>
    <t>CZ-937-DX</t>
  </si>
  <si>
    <t>DM-107-JL</t>
  </si>
  <si>
    <t>6 BLUETEC</t>
  </si>
  <si>
    <t>DM-110-JL</t>
  </si>
  <si>
    <t>DM-335-KJ</t>
  </si>
  <si>
    <t>DM-139-KS</t>
  </si>
  <si>
    <t>DM-137-KS</t>
  </si>
  <si>
    <t>DW-720-QN</t>
  </si>
  <si>
    <t>DW-724-QN</t>
  </si>
  <si>
    <t>DW-731-QN</t>
  </si>
  <si>
    <t>DW-732-QN</t>
  </si>
  <si>
    <t>DW-733-QN</t>
  </si>
  <si>
    <t>EF-010-AK</t>
  </si>
  <si>
    <t>URBANWAY</t>
  </si>
  <si>
    <t>hybride</t>
  </si>
  <si>
    <t>HYBRIDE</t>
  </si>
  <si>
    <t>EZ-361-HC</t>
  </si>
  <si>
    <t>IVECO BUS</t>
  </si>
  <si>
    <t>Créalis</t>
  </si>
  <si>
    <t>Articulé</t>
  </si>
  <si>
    <t>EZ-798-FG</t>
  </si>
  <si>
    <t>EZ-732-FG</t>
  </si>
  <si>
    <t>EZ-855-FG</t>
  </si>
  <si>
    <t>EZ-621-JF</t>
  </si>
  <si>
    <t>EZ-080-JG</t>
  </si>
  <si>
    <t>ED-347-HQ</t>
  </si>
  <si>
    <t>FA-531-YH</t>
  </si>
  <si>
    <t>FA-111-YH</t>
  </si>
  <si>
    <t>FA-431-YH</t>
  </si>
  <si>
    <t>FA-922-YG</t>
  </si>
  <si>
    <t>EX-167-KR</t>
  </si>
  <si>
    <t>EX-410-KR</t>
  </si>
  <si>
    <t>EX-597-KR</t>
  </si>
  <si>
    <t>EY-995-TF</t>
  </si>
  <si>
    <t>HOUDAIN</t>
  </si>
  <si>
    <t>EY-293-WW</t>
  </si>
  <si>
    <t>EY-720-WV</t>
  </si>
  <si>
    <t>EY-315-WV</t>
  </si>
  <si>
    <t>EY-880-WT</t>
  </si>
  <si>
    <t>EY-522-WT</t>
  </si>
  <si>
    <t>EY-189-WW</t>
  </si>
  <si>
    <t>EY-004-WV</t>
  </si>
  <si>
    <t>EY-044-WW</t>
  </si>
  <si>
    <t>EY-697-WW</t>
  </si>
  <si>
    <t>EY-560-WW</t>
  </si>
  <si>
    <t>EY-487-WW</t>
  </si>
  <si>
    <t>EY609-WV</t>
  </si>
  <si>
    <t>EY-451-WV</t>
  </si>
  <si>
    <t>EY-875-WT</t>
  </si>
  <si>
    <t>EY-499-WV</t>
  </si>
  <si>
    <t>EY-340-WV</t>
  </si>
  <si>
    <t>FT-576-GX</t>
  </si>
  <si>
    <t>EY-199-WV</t>
  </si>
  <si>
    <t>FT-880-GX</t>
  </si>
  <si>
    <t>EY-693-WT</t>
  </si>
  <si>
    <t>EY-566-WT</t>
  </si>
  <si>
    <t>EZ-578-GV</t>
  </si>
  <si>
    <t>EZ-844-GW</t>
  </si>
  <si>
    <t>FA-244-YZ</t>
  </si>
  <si>
    <t>FA-247-YH</t>
  </si>
  <si>
    <t>FA-366-VC</t>
  </si>
  <si>
    <t>FA-195-VC</t>
  </si>
  <si>
    <t>FA-219-RG</t>
  </si>
  <si>
    <t>FB-532-BZ</t>
  </si>
  <si>
    <t>FB-706-BZ</t>
  </si>
  <si>
    <t>EY-047-WV</t>
  </si>
  <si>
    <t>EZ-776-GW</t>
  </si>
  <si>
    <t>FC-505-HP</t>
  </si>
  <si>
    <t>VOLVO</t>
  </si>
  <si>
    <t>FC-935-HP</t>
  </si>
  <si>
    <t>FC-206-HP</t>
  </si>
  <si>
    <t>FC-324-HP</t>
  </si>
  <si>
    <t>FC-405-HP</t>
  </si>
  <si>
    <t>FC-580-HP</t>
  </si>
  <si>
    <t>FC-636-HP</t>
  </si>
  <si>
    <t>FC-684-HP</t>
  </si>
  <si>
    <t>FC-749-HP</t>
  </si>
  <si>
    <t>FC-822-HP</t>
  </si>
  <si>
    <t>FD-736-KE</t>
  </si>
  <si>
    <t>FD-848-KE</t>
  </si>
  <si>
    <t>FD-924-KE</t>
  </si>
  <si>
    <t>FD-024-KF</t>
  </si>
  <si>
    <t>FD-159-KF</t>
  </si>
  <si>
    <t>FD-953-KE</t>
  </si>
  <si>
    <t>FD-980-KE</t>
  </si>
  <si>
    <t>FD-057-KF</t>
  </si>
  <si>
    <t>FD-097-KF</t>
  </si>
  <si>
    <t>FD-127-KF</t>
  </si>
  <si>
    <t>FD-211-KF</t>
  </si>
  <si>
    <t>FD-785-KE</t>
  </si>
  <si>
    <t>FD-191-KF</t>
  </si>
  <si>
    <t>FH-077-RS</t>
  </si>
  <si>
    <t>FK-361-TP</t>
  </si>
  <si>
    <t>SAFRA</t>
  </si>
  <si>
    <t>INOVA</t>
  </si>
  <si>
    <t>FK-561-TP</t>
  </si>
  <si>
    <t>FK-757-TP</t>
  </si>
  <si>
    <t>FK-056-WZ</t>
  </si>
  <si>
    <t>FL-478-SH</t>
  </si>
  <si>
    <t>FT-189-GX</t>
  </si>
  <si>
    <t>FT-468-GX</t>
  </si>
  <si>
    <t>FT-635-GX</t>
  </si>
  <si>
    <t>FT-689-GX</t>
  </si>
  <si>
    <t>FT-736-GX</t>
  </si>
  <si>
    <t>FT-814-GX</t>
  </si>
  <si>
    <t>FT-052-TV</t>
  </si>
  <si>
    <t>FT-664-PL</t>
  </si>
  <si>
    <t>FT-597-PL</t>
  </si>
  <si>
    <t>FT-779-PL</t>
  </si>
  <si>
    <t>FT-715-PL</t>
  </si>
  <si>
    <t>FT-120-TV</t>
  </si>
  <si>
    <t>FT-301-XV</t>
  </si>
  <si>
    <t>FT-396-XV</t>
  </si>
  <si>
    <t>FX-629-TQ</t>
  </si>
  <si>
    <t>FX-621-TQ</t>
  </si>
  <si>
    <t>FV-119-KD</t>
  </si>
  <si>
    <t>TOTAL KM</t>
  </si>
  <si>
    <t>MOYENNE D'AGE</t>
  </si>
  <si>
    <t>Immatriculation</t>
  </si>
  <si>
    <t>BR-184-PA</t>
  </si>
  <si>
    <t>Renault</t>
  </si>
  <si>
    <t>Master</t>
  </si>
  <si>
    <t>minibus</t>
  </si>
  <si>
    <t>BR-237-PA</t>
  </si>
  <si>
    <t>CP-369-DP</t>
  </si>
  <si>
    <t>CQ-772-VW</t>
  </si>
  <si>
    <t>CQ-758-VW</t>
  </si>
  <si>
    <t>CQ-732-VW</t>
  </si>
  <si>
    <t>DT-665-NM</t>
  </si>
  <si>
    <t>FT-038-YK</t>
  </si>
  <si>
    <t>FT-574-YJ</t>
  </si>
  <si>
    <t>FT-652-YJ</t>
  </si>
  <si>
    <t>FT-876-YJ</t>
  </si>
  <si>
    <t>FT-962-YJ</t>
  </si>
  <si>
    <t>FT-727-YJ</t>
  </si>
  <si>
    <t>FT-799-YJ</t>
  </si>
  <si>
    <t>FX-094-EE</t>
  </si>
  <si>
    <t>FX-267-EE</t>
  </si>
  <si>
    <t>FX-467-EE</t>
  </si>
  <si>
    <t>FX-576-EE</t>
  </si>
  <si>
    <t>Parc sous-traitants</t>
  </si>
  <si>
    <t>Société</t>
  </si>
  <si>
    <t>DA-455-ZE</t>
  </si>
  <si>
    <t>Bus urbain</t>
  </si>
  <si>
    <t>BUS</t>
  </si>
  <si>
    <t>ARTESIENS</t>
  </si>
  <si>
    <t>DA-469-ZE</t>
  </si>
  <si>
    <t>DA-459-ZE</t>
  </si>
  <si>
    <t>CW-167-EQ</t>
  </si>
  <si>
    <t>Scolaire tablette</t>
  </si>
  <si>
    <t>CAR</t>
  </si>
  <si>
    <t xml:space="preserve">DOURLENS </t>
  </si>
  <si>
    <t>BS-748-CA</t>
  </si>
  <si>
    <t>BR-239-SC</t>
  </si>
  <si>
    <t>AK-647-AN</t>
  </si>
  <si>
    <t>EE-889-TQ</t>
  </si>
  <si>
    <t>DB-793-PP</t>
  </si>
  <si>
    <t>AM-059-TE</t>
  </si>
  <si>
    <t xml:space="preserve">INGLARD </t>
  </si>
  <si>
    <t>BG-742-XG</t>
  </si>
  <si>
    <t>BG-712-XG</t>
  </si>
  <si>
    <t>CX-969-JN</t>
  </si>
  <si>
    <t>CY-476-XL</t>
  </si>
  <si>
    <t>DW-822-LT</t>
  </si>
  <si>
    <t>DZ-776-SK</t>
  </si>
  <si>
    <t>EC-589-SX</t>
  </si>
  <si>
    <t>EE-543-PS</t>
  </si>
  <si>
    <t>EE-760-PS</t>
  </si>
  <si>
    <t>EQ-883-MH</t>
  </si>
  <si>
    <t>EZ-502-TS</t>
  </si>
  <si>
    <t>BF-884-XC</t>
  </si>
  <si>
    <t>EY-851-HN</t>
  </si>
  <si>
    <t xml:space="preserve">ARTESIENS </t>
  </si>
  <si>
    <t>BL-580-YR</t>
  </si>
  <si>
    <t>AA-539-GE</t>
  </si>
  <si>
    <t>BQ-207-GD</t>
  </si>
  <si>
    <t>CC-540-WH</t>
  </si>
  <si>
    <t>AC-235-NC</t>
  </si>
  <si>
    <t>BK-959-LJ</t>
  </si>
  <si>
    <t>RI-556-VT</t>
  </si>
  <si>
    <t>EB-975-PC</t>
  </si>
  <si>
    <t>CC-886-WF</t>
  </si>
  <si>
    <t>FH-221-FF</t>
  </si>
  <si>
    <t>AC-343-MY</t>
  </si>
  <si>
    <t>FH-885-FF</t>
  </si>
  <si>
    <t>DX-183-BB</t>
  </si>
  <si>
    <t>DY-210-QD</t>
  </si>
  <si>
    <t>EW-145-DD</t>
  </si>
  <si>
    <t>CC-337-WF</t>
  </si>
  <si>
    <t>EY-377-VT</t>
  </si>
  <si>
    <t>AC-824-MX</t>
  </si>
  <si>
    <t>GD-971-TN</t>
  </si>
  <si>
    <t>EH-362-RN</t>
  </si>
  <si>
    <t>FD-801-GG</t>
  </si>
  <si>
    <t>CD638MG</t>
  </si>
  <si>
    <t>FR-751-RK</t>
  </si>
  <si>
    <t>CD233MP</t>
  </si>
  <si>
    <t>FT-569-MD</t>
  </si>
  <si>
    <t>BK-974-LJ</t>
  </si>
  <si>
    <t>CD106MG</t>
  </si>
  <si>
    <t>EY-996-VT</t>
  </si>
  <si>
    <t>FK-904-SE</t>
  </si>
  <si>
    <t>EN-228-ZL</t>
  </si>
  <si>
    <t>CY-972-BM</t>
  </si>
  <si>
    <t>FS-618-ZK</t>
  </si>
  <si>
    <t>FK-312-WF</t>
  </si>
  <si>
    <t>FH-979-FF</t>
  </si>
  <si>
    <t>FD-661-GH</t>
  </si>
  <si>
    <t>BK-608-RR</t>
  </si>
  <si>
    <t>DJ-744-TN</t>
  </si>
  <si>
    <t>FR-079-RL</t>
  </si>
  <si>
    <t>FT-819-MD</t>
  </si>
  <si>
    <t>CD-833-MN</t>
  </si>
  <si>
    <t>BN-802-QR</t>
  </si>
  <si>
    <t>BK-632-RR</t>
  </si>
  <si>
    <t>BE-411-LV</t>
  </si>
  <si>
    <t>GC-189-NA</t>
  </si>
  <si>
    <t>GC-861-MY</t>
  </si>
  <si>
    <t>FD-846-GH</t>
  </si>
  <si>
    <t>DD-315-XC</t>
  </si>
  <si>
    <t>GC-976-MY</t>
  </si>
  <si>
    <t>EW-579-DF</t>
  </si>
  <si>
    <t>FC-719-DZ</t>
  </si>
  <si>
    <t xml:space="preserve">BK-617-RR </t>
  </si>
  <si>
    <t xml:space="preserve">BK-595-RR </t>
  </si>
  <si>
    <t>DD-247-GK</t>
  </si>
  <si>
    <t>CN-976-FV</t>
  </si>
  <si>
    <t>FH-773-FF</t>
  </si>
  <si>
    <t>AC-520-SR</t>
  </si>
  <si>
    <t>DV-869-HT</t>
  </si>
  <si>
    <t>DJ-743-TN</t>
  </si>
  <si>
    <t>EL-257-TR</t>
  </si>
  <si>
    <t>GC-578-MY</t>
  </si>
  <si>
    <t>EN-680-HQ</t>
  </si>
  <si>
    <t>CV-948-RQ</t>
  </si>
  <si>
    <t>CV-299-RW</t>
  </si>
  <si>
    <t>GC-046-NA</t>
  </si>
  <si>
    <t>DF-585-HW</t>
  </si>
  <si>
    <t>CZ-414-BF</t>
  </si>
  <si>
    <t>BE-069-MB</t>
  </si>
  <si>
    <t>CV-735-RW</t>
  </si>
  <si>
    <t>EY-746-VT</t>
  </si>
  <si>
    <t>CZ-474-LE</t>
  </si>
  <si>
    <t>GC-907-MY</t>
  </si>
  <si>
    <t>EW-795-DH</t>
  </si>
  <si>
    <t>FH-265-FG</t>
  </si>
  <si>
    <t>FR-436-RK</t>
  </si>
  <si>
    <t>AE-134-DQ</t>
  </si>
  <si>
    <t>BL-571-YR</t>
  </si>
  <si>
    <t>EZ-591-AT</t>
  </si>
  <si>
    <t>EW-771-DC</t>
  </si>
  <si>
    <t>EW-832-DC</t>
  </si>
  <si>
    <t>EW-622-PH</t>
  </si>
  <si>
    <t>BL-603-YR</t>
  </si>
  <si>
    <t>EL-259-TR</t>
  </si>
  <si>
    <t>GC-015-MZ</t>
  </si>
  <si>
    <t>FB-805-FE</t>
  </si>
  <si>
    <t>DV-226-MZ</t>
  </si>
  <si>
    <t>EN-594-HQ</t>
  </si>
  <si>
    <t>FH-378-FF</t>
  </si>
  <si>
    <t>EW-707-DE</t>
  </si>
  <si>
    <t>FH-064-FG</t>
  </si>
  <si>
    <t>EY-131-VV</t>
  </si>
  <si>
    <t>FH-593-FF</t>
  </si>
  <si>
    <t>EY-227-VV</t>
  </si>
  <si>
    <t>EZ-068-BK</t>
  </si>
  <si>
    <t>AD-520-FY</t>
  </si>
  <si>
    <t>BL-501-YR</t>
  </si>
  <si>
    <t>BL-557-YR</t>
  </si>
  <si>
    <t>BM-155-ZF</t>
  </si>
  <si>
    <t>CA-921-WN</t>
  </si>
  <si>
    <t>EY-297-QJ</t>
  </si>
  <si>
    <t>CK-202-CB</t>
  </si>
  <si>
    <t>BL-521-YR</t>
  </si>
  <si>
    <t>FH-222-JC</t>
  </si>
  <si>
    <t>BL-534-YR</t>
  </si>
  <si>
    <t>GC-917-MZ</t>
  </si>
  <si>
    <t>FD-538-GH</t>
  </si>
  <si>
    <t>BK-991-LJ</t>
  </si>
  <si>
    <t>BW-101-XK</t>
  </si>
  <si>
    <t>FH-311-EJ</t>
  </si>
  <si>
    <t>Crée non transmis 6</t>
  </si>
  <si>
    <t>BM-139-ZF</t>
  </si>
  <si>
    <t>FD-037-GH</t>
  </si>
  <si>
    <t>FD-126-GH</t>
  </si>
  <si>
    <t>EL-264-TR</t>
  </si>
  <si>
    <t>FD-215-GH</t>
  </si>
  <si>
    <t>FD-440-GH</t>
  </si>
  <si>
    <t>EL-256-TR</t>
  </si>
  <si>
    <t>EN-773-ZK</t>
  </si>
  <si>
    <t>EN-496-ZL</t>
  </si>
  <si>
    <t>EF-109-JA</t>
  </si>
  <si>
    <t>BENOIT</t>
  </si>
  <si>
    <t>DH-670-QF</t>
  </si>
  <si>
    <t>DJ-245-MD</t>
  </si>
  <si>
    <t xml:space="preserve">BENOIT </t>
  </si>
  <si>
    <t>CY-216-KD</t>
  </si>
  <si>
    <t>AA-580-VZ</t>
  </si>
  <si>
    <t>AZ-118-MR</t>
  </si>
  <si>
    <t>CT-999-RY</t>
  </si>
  <si>
    <t>ED-515-BG</t>
  </si>
  <si>
    <t>BY-633-EK</t>
  </si>
  <si>
    <t>DN-278-KT</t>
  </si>
  <si>
    <t>BT-575-AL</t>
  </si>
  <si>
    <t>AA-597-VZ</t>
  </si>
  <si>
    <t>BW-661-XE</t>
  </si>
  <si>
    <t>CJ-868-TJ</t>
  </si>
  <si>
    <t>EK-861-ZM</t>
  </si>
  <si>
    <t>BS-497-ZS</t>
  </si>
  <si>
    <t>EY-867-LR</t>
  </si>
  <si>
    <t>CK-779-FA</t>
  </si>
  <si>
    <t>EL-794-EB</t>
  </si>
  <si>
    <t>CR-510-MJ</t>
  </si>
  <si>
    <t>CD-907-AT</t>
  </si>
  <si>
    <t>AZ-495-RV</t>
  </si>
  <si>
    <t>EL-001-BF</t>
  </si>
  <si>
    <t>EQ-400-ET</t>
  </si>
  <si>
    <t>EQ-075-RX</t>
  </si>
  <si>
    <t>DY-864-TP</t>
  </si>
  <si>
    <t>DZ-547-HV</t>
  </si>
  <si>
    <t>CS-128NH</t>
  </si>
  <si>
    <t>DK-075-FE</t>
  </si>
  <si>
    <t>FE-913-ZX</t>
  </si>
  <si>
    <t>CJ-107-DB</t>
  </si>
  <si>
    <t>DR-823-JH</t>
  </si>
  <si>
    <t>BK-979-AB</t>
  </si>
  <si>
    <t xml:space="preserve">CAR Mullie </t>
  </si>
  <si>
    <t>BL-098-FE</t>
  </si>
  <si>
    <t>DF-302-RN</t>
  </si>
  <si>
    <t>DV-396-WP</t>
  </si>
  <si>
    <t>DZ-778-WA</t>
  </si>
  <si>
    <t>AA-717-NQ</t>
  </si>
  <si>
    <t>EW-677-DN</t>
  </si>
  <si>
    <t>DZ-727-WA</t>
  </si>
  <si>
    <t>DJ-988-EN</t>
  </si>
  <si>
    <t>CX-814-ZJ</t>
  </si>
  <si>
    <t>DH-474-BM</t>
  </si>
  <si>
    <t>FR-789-NK</t>
  </si>
  <si>
    <t>CQ-159-VN</t>
  </si>
  <si>
    <t>DZ-866-TR</t>
  </si>
  <si>
    <t>AN-433-PN</t>
  </si>
  <si>
    <t>FR-252-NL</t>
  </si>
  <si>
    <t>CQ-940-ZR</t>
  </si>
  <si>
    <t>GE-426-QX</t>
  </si>
  <si>
    <t>BS-211-ZR</t>
  </si>
  <si>
    <t>ER-322-FS</t>
  </si>
  <si>
    <t>BW-437-DZ</t>
  </si>
  <si>
    <t>EJ-107-CE</t>
  </si>
  <si>
    <t>EJ-759-DS</t>
  </si>
  <si>
    <t>EJ-474-DS</t>
  </si>
  <si>
    <t>FB-319-PK</t>
  </si>
  <si>
    <t>FP-746-KN</t>
  </si>
  <si>
    <t>FC-240-XP</t>
  </si>
  <si>
    <t>CJ-348-RW</t>
  </si>
  <si>
    <t>GB-530-PS</t>
  </si>
  <si>
    <t>CW-024-AY</t>
  </si>
  <si>
    <t>CJ-612-TF</t>
  </si>
  <si>
    <t>ROSE</t>
  </si>
  <si>
    <t>DE-817-ST</t>
  </si>
  <si>
    <t xml:space="preserve">ROSE </t>
  </si>
  <si>
    <t>DP-795-WS</t>
  </si>
  <si>
    <t>FG-963-GE</t>
  </si>
  <si>
    <t>BK-533-QA</t>
  </si>
  <si>
    <t>EH-259-VP</t>
  </si>
  <si>
    <t>DH-280-FV</t>
  </si>
  <si>
    <t>DE-744-XM</t>
  </si>
  <si>
    <t>DK-546-FH</t>
  </si>
  <si>
    <t>DT-656-HT</t>
  </si>
  <si>
    <t>BH 649 WA</t>
  </si>
  <si>
    <t>DC-405-CB</t>
  </si>
  <si>
    <t>BH-698-VZ</t>
  </si>
  <si>
    <t>AL-218-XT</t>
  </si>
  <si>
    <t>ED-010-YV</t>
  </si>
  <si>
    <t>DK-788-ED</t>
  </si>
  <si>
    <t>AZ-674-BN</t>
  </si>
  <si>
    <t>BP-344-JM</t>
  </si>
  <si>
    <t>EE-400-TZ</t>
  </si>
  <si>
    <t>ED-220-YV</t>
  </si>
  <si>
    <t>DE-840-NE</t>
  </si>
  <si>
    <t xml:space="preserve">WESTEEL </t>
  </si>
  <si>
    <t>GD-596-ZD</t>
  </si>
  <si>
    <t>GD-509-ZD</t>
  </si>
  <si>
    <t>DS-057-JG</t>
  </si>
  <si>
    <t>AC-212-TF</t>
  </si>
  <si>
    <t>DE-943-NJ</t>
  </si>
  <si>
    <t>BR-679-KG</t>
  </si>
  <si>
    <t>BR-606-KG</t>
  </si>
  <si>
    <t>DE-944-NJ</t>
  </si>
  <si>
    <t>FV-065-VL</t>
  </si>
  <si>
    <t>4567-YF-62</t>
  </si>
  <si>
    <t>AC-277-JK</t>
  </si>
  <si>
    <t>CF-698-DT</t>
  </si>
  <si>
    <t>WESTEEL</t>
  </si>
  <si>
    <t>AB-935-ND</t>
  </si>
  <si>
    <t>3239-YH-62</t>
  </si>
  <si>
    <t>FV-196-VL</t>
  </si>
  <si>
    <t>CM-082-GB</t>
  </si>
  <si>
    <t>1852-XR-62</t>
  </si>
  <si>
    <t>CF-147-BN</t>
  </si>
  <si>
    <t>GD-606-ZD</t>
  </si>
  <si>
    <t>CM-102-GB</t>
  </si>
  <si>
    <t>1252-XY-62</t>
  </si>
  <si>
    <t>1849-XR-62</t>
  </si>
  <si>
    <t>BY-436-XR</t>
  </si>
  <si>
    <t>BS-472-MB</t>
  </si>
  <si>
    <t>BS-483-MB</t>
  </si>
  <si>
    <t>CX-243-QG</t>
  </si>
  <si>
    <t>5831-YL-62</t>
  </si>
  <si>
    <t>4873-YQ-62</t>
  </si>
  <si>
    <t>AB-162-QT</t>
  </si>
  <si>
    <t>BT-389-QP</t>
  </si>
  <si>
    <t>GA-364-QR</t>
  </si>
  <si>
    <t>BB-107-AT</t>
  </si>
  <si>
    <t>CF-672-DT</t>
  </si>
  <si>
    <t>GA-903-SC</t>
  </si>
  <si>
    <t>CY-531-BM</t>
  </si>
  <si>
    <t>DS-049-JG</t>
  </si>
  <si>
    <t>CM-088-GB</t>
  </si>
  <si>
    <t>CM-093-GB</t>
  </si>
  <si>
    <t>DS-075-JG</t>
  </si>
  <si>
    <t>AB-180-QT</t>
  </si>
  <si>
    <t>BT-403-QP</t>
  </si>
  <si>
    <t>AS-841-RW</t>
  </si>
  <si>
    <t>CM-073-GB</t>
  </si>
  <si>
    <t>BT-133-KH</t>
  </si>
  <si>
    <t>CF-142-BN</t>
  </si>
  <si>
    <t>BT-126-KH</t>
  </si>
  <si>
    <t>BR-642-KG</t>
  </si>
  <si>
    <t>DF-553-WF</t>
  </si>
  <si>
    <t>AB-944-ND</t>
  </si>
  <si>
    <t>BY-360-XR</t>
  </si>
  <si>
    <t>BT-407-QP</t>
  </si>
  <si>
    <t>DF-557-WF</t>
  </si>
  <si>
    <t>CD-098-DF</t>
  </si>
  <si>
    <t>AE-100-KY</t>
  </si>
  <si>
    <t>CF-043-DV</t>
  </si>
  <si>
    <t>DF-551-WF</t>
  </si>
  <si>
    <t>DF-545-WF</t>
  </si>
  <si>
    <t>DR-177-SY</t>
  </si>
  <si>
    <t>BT-396-QP</t>
  </si>
  <si>
    <t>BD-860-LX</t>
  </si>
  <si>
    <t>BY-459-XR</t>
  </si>
  <si>
    <t>DF-555-AV</t>
  </si>
  <si>
    <t>DV-578-PV</t>
  </si>
  <si>
    <t>DR-185-SY</t>
  </si>
  <si>
    <t>DR-162-SY</t>
  </si>
  <si>
    <t>DR-182-SY</t>
  </si>
  <si>
    <t>CY-201-AM</t>
  </si>
  <si>
    <t>CY-702-BL</t>
  </si>
  <si>
    <t>CY-596-BL</t>
  </si>
  <si>
    <t>CY-669-BM</t>
  </si>
  <si>
    <t>CZ-109-QE</t>
  </si>
  <si>
    <t>GA-231-TV</t>
  </si>
  <si>
    <t>730-AYA-35</t>
  </si>
  <si>
    <t>DE-407-RW</t>
  </si>
  <si>
    <t>CH-576-JM</t>
  </si>
  <si>
    <t>CH-708-LN</t>
  </si>
  <si>
    <t>CH-060-LP</t>
  </si>
  <si>
    <t>AC-418-JP</t>
  </si>
  <si>
    <t>AB-092-TE</t>
  </si>
  <si>
    <t>FA-317-HN</t>
  </si>
  <si>
    <t>FN-698-WV</t>
  </si>
  <si>
    <t>9025-XN-62</t>
  </si>
  <si>
    <t>DC-404-SN</t>
  </si>
  <si>
    <t>CF-682-DT</t>
  </si>
  <si>
    <t>4869-YQ-62</t>
  </si>
  <si>
    <t>DR-168-SY</t>
  </si>
  <si>
    <t>AS-846-RW</t>
  </si>
  <si>
    <t>AQ-738-XR</t>
  </si>
  <si>
    <t>BW-270-SH</t>
  </si>
  <si>
    <t>GD-503-ZD</t>
  </si>
  <si>
    <t>GA-018-WR</t>
  </si>
  <si>
    <t>GA-700-WP</t>
  </si>
  <si>
    <t>CX-248-QG</t>
  </si>
  <si>
    <t>CR-077-VQ</t>
  </si>
  <si>
    <t>CZ-077-QE</t>
  </si>
  <si>
    <t>GD-607-ZD</t>
  </si>
  <si>
    <t>GB-942-FC</t>
  </si>
  <si>
    <t>DR-694-CT</t>
  </si>
  <si>
    <t>BR-579-KG</t>
  </si>
  <si>
    <t>AB-625-SG</t>
  </si>
  <si>
    <t>BR-747-KG</t>
  </si>
  <si>
    <t>BR-705-KG</t>
  </si>
  <si>
    <t>BY-387-XR</t>
  </si>
  <si>
    <t>GA-228-TV</t>
  </si>
  <si>
    <t>BY-418-XR</t>
  </si>
  <si>
    <t>DF-536-AV</t>
  </si>
  <si>
    <t>DE-949-NJ</t>
  </si>
  <si>
    <t>DS-082-JG</t>
  </si>
  <si>
    <t>BY-296-XR</t>
  </si>
  <si>
    <t>BY-501-XR</t>
  </si>
  <si>
    <t>BT-118-KH</t>
  </si>
  <si>
    <t>GA-365-SE</t>
  </si>
  <si>
    <t>BY-335-XR</t>
  </si>
  <si>
    <t>BY-483-XR</t>
  </si>
  <si>
    <t>BT-902-KG</t>
  </si>
  <si>
    <t>BV-824-GG</t>
  </si>
  <si>
    <t>DG-645-ZH</t>
  </si>
  <si>
    <t>DG-167-ZG</t>
  </si>
  <si>
    <t>AC-271-SG</t>
  </si>
  <si>
    <t>LNA</t>
  </si>
  <si>
    <t>EY-171-NV</t>
  </si>
  <si>
    <t>EY-039-NV</t>
  </si>
  <si>
    <t>ES-194-WN</t>
  </si>
  <si>
    <t xml:space="preserve">LNA </t>
  </si>
  <si>
    <t>ES-181-WN</t>
  </si>
  <si>
    <t>EQ-732-GY</t>
  </si>
  <si>
    <t>EQ-823-GY</t>
  </si>
  <si>
    <t>FK-528-RG</t>
  </si>
  <si>
    <t>BT-613-WP</t>
  </si>
  <si>
    <t>BT-253-WQ</t>
  </si>
  <si>
    <t>AB-243-QT</t>
  </si>
  <si>
    <t>FR-705-TF</t>
  </si>
  <si>
    <t>DF-213-FR</t>
  </si>
  <si>
    <t>BT-472-WP</t>
  </si>
  <si>
    <t>BT-072-WQ</t>
  </si>
  <si>
    <t>FG-300-BW</t>
  </si>
  <si>
    <t>FG-348-BW</t>
  </si>
  <si>
    <t>Pannes systèmes</t>
  </si>
  <si>
    <t> </t>
  </si>
  <si>
    <t>Système Informatique</t>
  </si>
  <si>
    <t>Nombre de demande d'intervention en cours</t>
  </si>
  <si>
    <t>Nombre de demande d'intervention traitée</t>
  </si>
  <si>
    <t>Disponibilité de l'infrastructure système</t>
  </si>
  <si>
    <t>Disponibilité du résau industriel en station voyageur (RMS)</t>
  </si>
  <si>
    <t>Disponibilité du résau industriel en station voyageur (4G)</t>
  </si>
  <si>
    <t>Disponibilité du résau industriel dans les dépôts des sous-traitants</t>
  </si>
  <si>
    <t>Disponibilité du réseau bureautique</t>
  </si>
  <si>
    <t>Nombre de session du système wifi à bord</t>
  </si>
  <si>
    <t>QUANTITES</t>
  </si>
  <si>
    <t>Commentaire</t>
  </si>
  <si>
    <t>Fréquentation</t>
  </si>
  <si>
    <t>Nombre total validations</t>
  </si>
  <si>
    <t>Validations de Lignes Régulières Bus</t>
  </si>
  <si>
    <t>Validations des Circuits Scolaires Bus</t>
  </si>
  <si>
    <t>Validations des Services A la Demande Bus</t>
  </si>
  <si>
    <t>Nombre d'élèves inscrits</t>
  </si>
  <si>
    <t>Unités d'œuvre</t>
  </si>
  <si>
    <t>Nombre de véhicules</t>
  </si>
  <si>
    <t>-</t>
  </si>
  <si>
    <t>Standards</t>
  </si>
  <si>
    <t>Minibus (hors TAD)</t>
  </si>
  <si>
    <t>Minibus (Allobus comme activité principale)</t>
  </si>
  <si>
    <t>Minibus (Proxibus comme activité principale)</t>
  </si>
  <si>
    <t>Nombre total de km</t>
  </si>
  <si>
    <t>Km commerciaux en propre</t>
  </si>
  <si>
    <t>Km commerciaux sous traités</t>
  </si>
  <si>
    <t>Total kilomètres en charge</t>
  </si>
  <si>
    <t>Km autres (Haut le pied + technique)</t>
  </si>
  <si>
    <t>Km Articulés</t>
  </si>
  <si>
    <t>Km Standards</t>
  </si>
  <si>
    <t>km Midibus</t>
  </si>
  <si>
    <t>km Minibus (hors TAD)</t>
  </si>
  <si>
    <t>km Minibus (Allobus comme activité principale)</t>
  </si>
  <si>
    <t>km Minibus (Proxibus comme activité principale)</t>
  </si>
  <si>
    <t>Km totaux Bus</t>
  </si>
  <si>
    <t>Km Véhicules de service</t>
  </si>
  <si>
    <t>Km totaux société</t>
  </si>
  <si>
    <t>Nombre total d'heures</t>
  </si>
  <si>
    <t>Total ETP (Equivalent Temps Plein)</t>
  </si>
  <si>
    <t>Heures de conduite</t>
  </si>
  <si>
    <t>Heures de conduite Bus</t>
  </si>
  <si>
    <t>ETP conduite</t>
  </si>
  <si>
    <t>ETP conduite Bus</t>
  </si>
  <si>
    <t>Heures d'atelier Bus</t>
  </si>
  <si>
    <t>ETP atelier Bus</t>
  </si>
  <si>
    <t>Heures du personnel technique</t>
  </si>
  <si>
    <t>ETP personnel technique</t>
  </si>
  <si>
    <t>Heures du personnel commercial</t>
  </si>
  <si>
    <t>ETP personnel commercial</t>
  </si>
  <si>
    <t>Heures du personnel administratif</t>
  </si>
  <si>
    <t>ETP personnel administratif</t>
  </si>
  <si>
    <t>RATIOS</t>
  </si>
  <si>
    <t>Rappel produits &amp; charges</t>
  </si>
  <si>
    <t xml:space="preserve">Produits hors contribution AO </t>
  </si>
  <si>
    <t>Recettes commerciales</t>
  </si>
  <si>
    <t>Recettes diverses</t>
  </si>
  <si>
    <t>Contribution AO</t>
  </si>
  <si>
    <t xml:space="preserve">Charges totales </t>
  </si>
  <si>
    <t>Charges d'exploitation</t>
  </si>
  <si>
    <t>Ratios technico-économiques et financiers</t>
  </si>
  <si>
    <t>Nombre d'habitants</t>
  </si>
  <si>
    <t>Validation/habitants</t>
  </si>
  <si>
    <t>Validation/km</t>
  </si>
  <si>
    <t>km/habitant</t>
  </si>
  <si>
    <t>Recettes/Dépenses</t>
  </si>
  <si>
    <t>Dépenses/km</t>
  </si>
  <si>
    <t>Recettes/charges d'exploitation</t>
  </si>
  <si>
    <t>Recette moyenne (hors contribution AO)/validation</t>
  </si>
  <si>
    <t>Recette moyenne (hors contribution AO)/km</t>
  </si>
  <si>
    <t>ETP atelier/véhicule</t>
  </si>
  <si>
    <t>km/ETP</t>
  </si>
  <si>
    <t>km/ETP conduite</t>
  </si>
  <si>
    <t>ETP conduite/véhicule</t>
  </si>
  <si>
    <t>Coût/ETP</t>
  </si>
  <si>
    <t>Coût conduite / ETP conduite</t>
  </si>
  <si>
    <t>Coût atelier / ETP atelier</t>
  </si>
  <si>
    <t>Coût technique / ETP technique</t>
  </si>
  <si>
    <t>Coût Marketing &amp; commercial / ETP marketing &amp; commercial</t>
  </si>
  <si>
    <t>Coût administratif / ETP administratif</t>
  </si>
  <si>
    <t>Coût de roulage/km - bus</t>
  </si>
  <si>
    <t>Coût de personnel/km - bus</t>
  </si>
  <si>
    <t>Coût d'exploitation/km - bus</t>
  </si>
  <si>
    <t>Coût d'exploitation/validation - bus</t>
  </si>
  <si>
    <t>Coût moyen total/km</t>
  </si>
  <si>
    <t>Coût moyen total/validation</t>
  </si>
  <si>
    <t>KILOMETRES EN PROPRE</t>
  </si>
  <si>
    <t>Lignes régulières</t>
  </si>
  <si>
    <t>Spéciaux et Occasionnels</t>
  </si>
  <si>
    <t>Total Kilomètres commerciaux</t>
  </si>
  <si>
    <t>Haut le Pied</t>
  </si>
  <si>
    <t>Technique</t>
  </si>
  <si>
    <t>Total Km Résiduels</t>
  </si>
  <si>
    <t>KILOMETRES TOTAUX EN PROPRE</t>
  </si>
  <si>
    <t>KILOMETRES AFFRETES</t>
  </si>
  <si>
    <t>Autobus Artésiens</t>
  </si>
  <si>
    <t>Lignes Régulières</t>
  </si>
  <si>
    <t>Circuits Scolaires</t>
  </si>
  <si>
    <t>CHNS</t>
  </si>
  <si>
    <t>Total Autobus Artésiens</t>
  </si>
  <si>
    <t>Voyages Benoît</t>
  </si>
  <si>
    <t>Occasionnels</t>
  </si>
  <si>
    <t>Total Voyages Benoît</t>
  </si>
  <si>
    <t>Voyages Dourlens</t>
  </si>
  <si>
    <t>Voyages Inglard</t>
  </si>
  <si>
    <t>Voyages Mullie</t>
  </si>
  <si>
    <t>Total Voyages Mullie</t>
  </si>
  <si>
    <t>Voyages Rose</t>
  </si>
  <si>
    <t>Total Voyages Rose</t>
  </si>
  <si>
    <t>Voyages Westeel</t>
  </si>
  <si>
    <t>Total Voyages Westeel</t>
  </si>
  <si>
    <t>TLN</t>
  </si>
  <si>
    <t>KILOMETRES TOTAUX AFFRETES</t>
  </si>
  <si>
    <t>Total offre kilométrique commerciale (en propre et affrétés)</t>
  </si>
  <si>
    <t>Total offre kilométrique réalisée (en propre et affrétés)</t>
  </si>
  <si>
    <t>dont part sous-traitée</t>
  </si>
  <si>
    <t>Tadao</t>
  </si>
  <si>
    <t>Westeel</t>
  </si>
  <si>
    <t>Benoit</t>
  </si>
  <si>
    <t>Artésiens</t>
  </si>
  <si>
    <t>Delelis</t>
  </si>
  <si>
    <t>Dourlens</t>
  </si>
  <si>
    <t>MOIS</t>
  </si>
  <si>
    <t>CUMUL</t>
  </si>
  <si>
    <t>12 MOIS GLISSANTS</t>
  </si>
  <si>
    <t>Ligne</t>
  </si>
  <si>
    <t>Cumul N 12 mois glissants</t>
  </si>
  <si>
    <t>Cumul N-1 12 mois glissants</t>
  </si>
  <si>
    <t>Cumul N 12 dm/cumul N-1 12 mg en %</t>
  </si>
  <si>
    <t>LIGNES BULLES</t>
  </si>
  <si>
    <t>LIEVIN Université/NOYELLES-GODAULT Europe</t>
  </si>
  <si>
    <t>HOUDAIN-BARLIN/BEUVRY Ballon</t>
  </si>
  <si>
    <t>AVION Lebas/VENDIN-LE-VIEIL Centre Ccial</t>
  </si>
  <si>
    <t>ANNEZIN Stade/BEUVRY Hôpital</t>
  </si>
  <si>
    <t>LENS Gare/LIBERCOURT Gare</t>
  </si>
  <si>
    <t>AUCHEL Anatole France/BRUAY Europe</t>
  </si>
  <si>
    <t>HENIN-BEAUMONT Espace Lumière/LIBERCOURT Gare</t>
  </si>
  <si>
    <t xml:space="preserve"> SOUS-TOTAL</t>
  </si>
  <si>
    <t>LIGNES PRINCIPALES</t>
  </si>
  <si>
    <t>OBLINGHEM Mairie/BEUVRY Gorre</t>
  </si>
  <si>
    <t>GRENAY- NOYELLES-LES-V./LENS Gare</t>
  </si>
  <si>
    <t>BARLIN Collège Moulin/BETHUNE Clemenceau</t>
  </si>
  <si>
    <t>CAUCHY Floringhem/BRUAY Libération</t>
  </si>
  <si>
    <t>COURCELLES-LES-LENS ZA/CARVIN Eglise</t>
  </si>
  <si>
    <t>HOUDAIN Poste/BRUAY Libération</t>
  </si>
  <si>
    <t>LIBERCOURT Les Hauts/OIGNIESVauban</t>
  </si>
  <si>
    <t>LENS Gare/BRUAY Europe</t>
  </si>
  <si>
    <t>LIEVIN Fond d'Anglet/HENIN-BEAUMONT Gare</t>
  </si>
  <si>
    <t>LIGNES COMPLEMENTAIRES</t>
  </si>
  <si>
    <t>18 exp</t>
  </si>
  <si>
    <t>BRUAY Europe/LENS Gare</t>
  </si>
  <si>
    <t>BETHUNE Gare/ALLOUAGNE Jean Jaurès</t>
  </si>
  <si>
    <t>LENS Van Pelt/LEFOREST Gare</t>
  </si>
  <si>
    <t>LENS Gare/BETHUNE Gare</t>
  </si>
  <si>
    <t>LEFOREST Le Planty/HENIN-BEAUMONT Darchicourt</t>
  </si>
  <si>
    <t>BEUVRY Hôpital/HERSIN-COUPIGNY Tirtaine</t>
  </si>
  <si>
    <t>LENS Van Pelt/HENIN-BEAUMONT Polyclinique</t>
  </si>
  <si>
    <t>BRUAY Europe/ BETHUNE Gare</t>
  </si>
  <si>
    <t>HENIN-BEAUMONT Scrève/PONT-A-VENDIN Gare</t>
  </si>
  <si>
    <t>BETHUNE Gare/BEUVRY Hôpital</t>
  </si>
  <si>
    <t>CAUCHY Floringhem/LOZINGHEM Abreuvoir</t>
  </si>
  <si>
    <t>LIEVIN Site du 11/19/LIEVIN Fond d'Anglet</t>
  </si>
  <si>
    <t>VENDIN-LE-VIEIL Centre Cial/LIBERCOURT Mairie</t>
  </si>
  <si>
    <t>AVION Lebas/LA BASSEE Gare</t>
  </si>
  <si>
    <t>AUCHY Flandres/LENS Béhal-Jean Zay</t>
  </si>
  <si>
    <t>LENS Béhal-Jean Zay/CARVIN Pont de Grès</t>
  </si>
  <si>
    <t>LENS Circulaire</t>
  </si>
  <si>
    <t>LIGNES DUO</t>
  </si>
  <si>
    <t xml:space="preserve"> BRUAY Europe/BETHUNE Gare</t>
  </si>
  <si>
    <t>BRUAY Provinces / BETHUNE Clemenceau</t>
  </si>
  <si>
    <t>HULLUCH Fosse 13/CARVIN Eglise</t>
  </si>
  <si>
    <t xml:space="preserve"> BETHUNE Gare/HINGES Rue de Paradis </t>
  </si>
  <si>
    <t>SAINS Hermaville/LIEVIN Nauticaa</t>
  </si>
  <si>
    <t xml:space="preserve"> BILLY-BERCLAU 11 Novembre/BETHUNE Gare</t>
  </si>
  <si>
    <t>ABLAIN-SAINT-NAZAIRE Boutzeur/LIEVIN Centre Cial</t>
  </si>
  <si>
    <t xml:space="preserve"> VERMELLES Marignane/LA BASSEE Gare</t>
  </si>
  <si>
    <t xml:space="preserve"> VIMY Mésanges/LENS Gare</t>
  </si>
  <si>
    <t xml:space="preserve"> FESTUBERT Mairie / HAISNES Mairie </t>
  </si>
  <si>
    <t xml:space="preserve"> ESTREE-CAUCHY Haut d'Estrée/BRUAY Europe</t>
  </si>
  <si>
    <t xml:space="preserve"> BAJUS Abreuvoir/BRUAY Europe</t>
  </si>
  <si>
    <t xml:space="preserve"> PERNES-EN-ARTOIS Mairie/BRUAY Europe</t>
  </si>
  <si>
    <t xml:space="preserve"> LABEUVRIERE Mairie/BRUAY Europe</t>
  </si>
  <si>
    <t xml:space="preserve"> BARLIN Mairie/BRUAY Europe</t>
  </si>
  <si>
    <t xml:space="preserve"> RUITZ Mairie/Noeux Gare</t>
  </si>
  <si>
    <t>ISBERGUES, MOLINGHEM Gare / LILLERS, Covoiturage</t>
  </si>
  <si>
    <t>CALONNE-SUR-LA-LYS, VERTS FEUILLAGES / BÉTHUNE, Gare</t>
  </si>
  <si>
    <t>LILLERS, COVOITURAGE / BÉTHUNE, Gare</t>
  </si>
  <si>
    <t xml:space="preserve"> BRUAY Europe/DIEVAL Eloy </t>
  </si>
  <si>
    <t>NAVETTES</t>
  </si>
  <si>
    <t xml:space="preserve"> Navette Béthune </t>
  </si>
  <si>
    <t xml:space="preserve"> Navette Marché Lens </t>
  </si>
  <si>
    <t xml:space="preserve"> Navette Marché Bruay</t>
  </si>
  <si>
    <t>Circuits exceptionnels</t>
  </si>
  <si>
    <t>CIRCUITS SCOLAIRES</t>
  </si>
  <si>
    <t>ALLOBUS</t>
  </si>
  <si>
    <t>PROXIBUS</t>
  </si>
  <si>
    <t>TOTAL OFFRE KILOMETRIQUE COMMERCIALE</t>
  </si>
  <si>
    <t>Nom</t>
  </si>
  <si>
    <t>Transporteur</t>
  </si>
  <si>
    <t>Cumul N/N-1 en %</t>
  </si>
  <si>
    <t>observation</t>
  </si>
  <si>
    <t>LIEVIN Stade Couvert/NOYELLES-G. Europe</t>
  </si>
  <si>
    <t>BRUAY Provinces/BEUVRY Hôpital</t>
  </si>
  <si>
    <t>AVION République/VENDIN-LE-VIEIL Lens 2</t>
  </si>
  <si>
    <t>BETHUNE Rue des Roses/BEUVRY Mairie</t>
  </si>
  <si>
    <t>LENS - LIBERCOURT</t>
  </si>
  <si>
    <t>BRUAY LABUISSIERE - AUCHEL</t>
  </si>
  <si>
    <t>LIBERCOURT - HENIN BEAUMONT</t>
  </si>
  <si>
    <t>OBLINGHEM Mairie/BEUVRY Gorre-Gare SNCF</t>
  </si>
  <si>
    <t>GRENAY-NOYELLES-LES-V/NOYELLES-G. Europe</t>
  </si>
  <si>
    <t>HERSIN Pl. de la Gare/BETHUNE Clemenceau</t>
  </si>
  <si>
    <t>CAUCHY Rue de Floringhem/BRUAY CCial</t>
  </si>
  <si>
    <t>OIGNIES Vauban/NOYELLES-GODAULT Europe</t>
  </si>
  <si>
    <t>BRUAY Circulaire</t>
  </si>
  <si>
    <t>CARVIN Cité Saint-Paul/OIGNIES Vauban</t>
  </si>
  <si>
    <t>LENS - BRUAY LABUISSIERE</t>
  </si>
  <si>
    <t>LIEVIN - HENIN BEAUMONT</t>
  </si>
  <si>
    <t>LOZINGHEM Abreuvoir/BETHUNE Gare SNCF</t>
  </si>
  <si>
    <t>HENIN Polyclinique/LENS Gare Bus</t>
  </si>
  <si>
    <t>Rose</t>
  </si>
  <si>
    <t>LENS Gare Bus/BETHUNE Gare SNCF</t>
  </si>
  <si>
    <t>HENIN-B Polyclinique/LENS Gare Bus</t>
  </si>
  <si>
    <t>LABOURSE Z.I./BETHUNE Gare SNCF</t>
  </si>
  <si>
    <t>MERICOURT Cimetière/HENIN Scrève</t>
  </si>
  <si>
    <t>NOYELLES-GODAULT Europe/HENIN Mairie</t>
  </si>
  <si>
    <t>CAUCHY R. Floringhem/LOZINGHEM Abreuvoir</t>
  </si>
  <si>
    <t>LIEVIN Site du 11/19/LIEVIN La Sablière</t>
  </si>
  <si>
    <t>LENS Gare Bus/LIBERCOURT Gare SNCF</t>
  </si>
  <si>
    <t>AVION La Gaillette/LA BASSEE Gare SNCF</t>
  </si>
  <si>
    <t>AUCHY Porte des Flandres/LENS Gare Bus</t>
  </si>
  <si>
    <t>CARVIN Eglise/LENS Gare Bus</t>
  </si>
  <si>
    <t>BRUAY Provinces/BETHUNE Gare SNCF</t>
  </si>
  <si>
    <t>BRUAY Provinces/BETHUNE Clemenceau</t>
  </si>
  <si>
    <t>HINGES Le Pacault/BETHUNE Gare SNCF</t>
  </si>
  <si>
    <t>SAINS Hôtel de Ville/BULLY-LES-MINES Hugo</t>
  </si>
  <si>
    <t>BILLY-BERCLAU 11 Nov./BETHUNE Gare SNCF</t>
  </si>
  <si>
    <t>Ablain-Saint-Nazaire/Liévin/Lens</t>
  </si>
  <si>
    <t>VERMELLES Marignane/LA BASSEE Gare SNCF</t>
  </si>
  <si>
    <t>VIMY Mésanges/LENS Gare Bus</t>
  </si>
  <si>
    <t>FESTUBERT Charmes/HAISNES Mairie</t>
  </si>
  <si>
    <t>ESTREE Haut d'Estrée/BRUAY Provinces</t>
  </si>
  <si>
    <t>BAJUS Abreuvoir/DIVION Polyclinique</t>
  </si>
  <si>
    <t>CAMBLAIN La Ferté/BRUAY Provinces</t>
  </si>
  <si>
    <t>Mullie</t>
  </si>
  <si>
    <t>LABEUVRIERE Mairie/BRUAY Provinces</t>
  </si>
  <si>
    <t>BARLIN Mairie/BRUAY Provinces</t>
  </si>
  <si>
    <t>NOEUX-LES-MINES / RUITZ</t>
  </si>
  <si>
    <t>ISBERGUES, MOLINGHEM GARE / LILLERS, COVOITURAGE</t>
  </si>
  <si>
    <t>CALONNE-SUR-LA-LYS, VERTS FEUILLAGES / BÉTHUNE, GARE</t>
  </si>
  <si>
    <t>LILLERS, COVOITURAGE / BÉTHUNE, GARE</t>
  </si>
  <si>
    <t>BRUAY-LA-BUISSIÈRE, EUROPE / BÉTHUNE, GARE</t>
  </si>
  <si>
    <t>Navette Marché de Bruay</t>
  </si>
  <si>
    <t>DIEVAL / BRUAY-LA-BUISSIERE</t>
  </si>
  <si>
    <t>18 Exp</t>
  </si>
  <si>
    <t>LENS - BRUAY LABUISSIERE Express</t>
  </si>
  <si>
    <t>AVION Collège Rousseau et Lycée Diderot</t>
  </si>
  <si>
    <t>SALLAUMINES Lycée La Peupleraie</t>
  </si>
  <si>
    <t>SALLAUMINES Etablissements Scolaires</t>
  </si>
  <si>
    <t>MERICOURT Collège Wallon</t>
  </si>
  <si>
    <t>CARVIN Lycée Diderot</t>
  </si>
  <si>
    <t>CARVIN Collège De Vinci</t>
  </si>
  <si>
    <t>CARVIN Collège Saint-Druon</t>
  </si>
  <si>
    <t>COURCELLES-LES-LENS Collège Delegorgue</t>
  </si>
  <si>
    <t>HENIN-BEAUMONT Etablissements Scolaires</t>
  </si>
  <si>
    <t>LENS Collège Jean Zay</t>
  </si>
  <si>
    <t>LOOS-EN-GOHELLE Collège Cassin</t>
  </si>
  <si>
    <t>LENS Collège Jaurès</t>
  </si>
  <si>
    <t>LENS Lycée Robespierre</t>
  </si>
  <si>
    <t>LENS Lycées Condorcet &amp; Robespierre</t>
  </si>
  <si>
    <t>LENS Lycée Béhal</t>
  </si>
  <si>
    <t xml:space="preserve">LENS Lycée Béhal </t>
  </si>
  <si>
    <t>LENS Sainte-Ide et Saint-Paul</t>
  </si>
  <si>
    <t>LIEVIN Etablissements Scolaires</t>
  </si>
  <si>
    <t>ANGRES Collège Jean Vilar</t>
  </si>
  <si>
    <t>Wingles Lycée Voltaire</t>
  </si>
  <si>
    <t>Wingles Collège Blum</t>
  </si>
  <si>
    <t>VENDIN Collège Desrousseaux</t>
  </si>
  <si>
    <t>HARNES Collège Hugo</t>
  </si>
  <si>
    <t>ROUVROY Collège Langevin</t>
  </si>
  <si>
    <t>BULLY-LES-MINES Lycée Lagrange</t>
  </si>
  <si>
    <t>GRENAY Collège Langevin Wallon</t>
  </si>
  <si>
    <t>BOUVIGNY-BOYEFFLES Collège St-François</t>
  </si>
  <si>
    <t>MAZINGARBE Collège Pascal</t>
  </si>
  <si>
    <t>OIGNIES Lycée Curie</t>
  </si>
  <si>
    <t>LEFOREST Collège Duez</t>
  </si>
  <si>
    <t>NORRENT-FONTES Collège</t>
  </si>
  <si>
    <t>Inglard</t>
  </si>
  <si>
    <t>ISBERGUES Collège</t>
  </si>
  <si>
    <t>SAINT VENAT Collège</t>
  </si>
  <si>
    <t>LILLERS Lycées</t>
  </si>
  <si>
    <t>LILLERS Collège</t>
  </si>
  <si>
    <t>LILLERS Collège Léo-Lagrange</t>
  </si>
  <si>
    <t>LILLERS Collège René CASSIN</t>
  </si>
  <si>
    <t>MARLES Collège Zola</t>
  </si>
  <si>
    <t>AUCHEL Etablissements scolaires</t>
  </si>
  <si>
    <t>AUCHEL Etb scolaires</t>
  </si>
  <si>
    <t>BETHUNE - BEUVRY Etb. scolaires</t>
  </si>
  <si>
    <t>BEUVRY Collège Debeyre</t>
  </si>
  <si>
    <t>ANNEZIN Collège Liberté</t>
  </si>
  <si>
    <t>BETHUNE Collège Verlaine</t>
  </si>
  <si>
    <t>DOUVRIN Collège St-Exupéry</t>
  </si>
  <si>
    <t>HOUDAIN Collège Prévert</t>
  </si>
  <si>
    <t>BRUAY Collège Rostand</t>
  </si>
  <si>
    <t>BRUAY Lycées</t>
  </si>
  <si>
    <t>BRUAY Etb scolaires</t>
  </si>
  <si>
    <t>DIVION Collège Wallon</t>
  </si>
  <si>
    <t>BARLIN Lycée Daudet</t>
  </si>
  <si>
    <t>VERMELLES Collège Eluard</t>
  </si>
  <si>
    <t>NOEUX-LES-MINES Etablissements scolaires</t>
  </si>
  <si>
    <t>HERSIN Collège Rolland/GOUY-SERVINS Mairie</t>
  </si>
  <si>
    <t>RPI</t>
  </si>
  <si>
    <t>Mois</t>
  </si>
  <si>
    <t>Janvier</t>
  </si>
  <si>
    <t>Février</t>
  </si>
  <si>
    <t>Mars</t>
  </si>
  <si>
    <t>TOTAL</t>
  </si>
  <si>
    <t>REPARTITION</t>
  </si>
  <si>
    <t>TADAO</t>
  </si>
  <si>
    <t>AUTOBUS ARTESIENS</t>
  </si>
  <si>
    <t>DOURLENS</t>
  </si>
  <si>
    <t>INGLARD</t>
  </si>
  <si>
    <t>MULLIE</t>
  </si>
  <si>
    <t>Nb de courses théoriques</t>
  </si>
  <si>
    <t>Taux de conformité</t>
  </si>
  <si>
    <t>DATE</t>
  </si>
  <si>
    <t>H</t>
  </si>
  <si>
    <t>L</t>
  </si>
  <si>
    <t>C</t>
  </si>
  <si>
    <t>DIR</t>
  </si>
  <si>
    <t>TRANSP</t>
  </si>
  <si>
    <t>CAUSE</t>
  </si>
  <si>
    <t>DESCRIPTION</t>
  </si>
  <si>
    <t>Action temps réel</t>
  </si>
  <si>
    <t>Action corrective</t>
  </si>
  <si>
    <t>Impact km</t>
  </si>
  <si>
    <t>BARLIN - Collège Moulin - Quai 3</t>
  </si>
  <si>
    <t>VEHICULES</t>
  </si>
  <si>
    <t>Bloquant</t>
  </si>
  <si>
    <t>Course non-réalisée</t>
  </si>
  <si>
    <t>Bus 8260 en panne en tête de ligne  il devait effectuer le scolaire 2812 , le car 284 est doublage il effectue le scolaire 2811 et 2812.</t>
  </si>
  <si>
    <t>Jets de projectile</t>
  </si>
  <si>
    <t>AlloBus</t>
  </si>
  <si>
    <t>Lignes duo</t>
  </si>
  <si>
    <t>Chrono</t>
  </si>
  <si>
    <t>Kilomètres totaux SAD</t>
  </si>
  <si>
    <t>mois précédent</t>
  </si>
  <si>
    <t>x</t>
  </si>
  <si>
    <t>CUMUL N</t>
  </si>
  <si>
    <t>CUMUL-1</t>
  </si>
  <si>
    <t>allobus A</t>
  </si>
  <si>
    <t>allobus B</t>
  </si>
  <si>
    <t>allobus C</t>
  </si>
  <si>
    <t>allobus D</t>
  </si>
  <si>
    <t>allobus E</t>
  </si>
  <si>
    <t>allobus F</t>
  </si>
  <si>
    <t>allobus G</t>
  </si>
  <si>
    <t>Site de mémoire</t>
  </si>
  <si>
    <t>Chrono 210</t>
  </si>
  <si>
    <t>Chrono 211</t>
  </si>
  <si>
    <t>Chrono 212</t>
  </si>
  <si>
    <t>Chrono 213</t>
  </si>
  <si>
    <t>Chrono 214</t>
  </si>
  <si>
    <t>L18 express</t>
  </si>
  <si>
    <t>duo 50</t>
  </si>
  <si>
    <t>duo 52</t>
  </si>
  <si>
    <t>duo 53</t>
  </si>
  <si>
    <t>duo 54</t>
  </si>
  <si>
    <t>duo 55</t>
  </si>
  <si>
    <t>duo 56</t>
  </si>
  <si>
    <t>duo 57</t>
  </si>
  <si>
    <t>duo 58</t>
  </si>
  <si>
    <t>duo 59</t>
  </si>
  <si>
    <t>duo 60</t>
  </si>
  <si>
    <t>duo 62</t>
  </si>
  <si>
    <t>duo 64</t>
  </si>
  <si>
    <t>duo 66</t>
  </si>
  <si>
    <t>duo 68</t>
  </si>
  <si>
    <t>duo 70</t>
  </si>
  <si>
    <t>duo 72</t>
  </si>
  <si>
    <t>duo 74</t>
  </si>
  <si>
    <t>duo 76</t>
  </si>
  <si>
    <t>duo 78</t>
  </si>
  <si>
    <t>duo 82</t>
  </si>
  <si>
    <t>duo 114</t>
  </si>
  <si>
    <t>Allo</t>
  </si>
  <si>
    <t>A</t>
  </si>
  <si>
    <t>duo</t>
  </si>
  <si>
    <t>Nb de courses virtuelles</t>
  </si>
  <si>
    <t>Nb de courses déclenchées</t>
  </si>
  <si>
    <t>Taux de refus</t>
  </si>
  <si>
    <t>Commandées</t>
  </si>
  <si>
    <t>Annulées</t>
  </si>
  <si>
    <t xml:space="preserve"> Clients annulations tardives</t>
  </si>
  <si>
    <t>Clients absents</t>
  </si>
  <si>
    <t>Réalisées</t>
  </si>
  <si>
    <t>Taux de déclenchement</t>
  </si>
  <si>
    <t>% évol</t>
  </si>
  <si>
    <t>Km Proxibus</t>
  </si>
  <si>
    <t>Nb courses réalisées</t>
  </si>
  <si>
    <t>Nb courses annulées (jour même)</t>
  </si>
  <si>
    <t>Simple</t>
  </si>
  <si>
    <t>Tournée</t>
  </si>
  <si>
    <t>Part Du total</t>
  </si>
  <si>
    <t>Pourcentage d’annulation</t>
  </si>
  <si>
    <t xml:space="preserve"> </t>
  </si>
  <si>
    <t>Commune/Secteur</t>
  </si>
  <si>
    <t>Objet</t>
  </si>
  <si>
    <t>Date de début</t>
  </si>
  <si>
    <t>Date de fin</t>
  </si>
  <si>
    <t>Localisation</t>
  </si>
  <si>
    <t>Billy Montigny</t>
  </si>
  <si>
    <t>25-27-1134-1322-1331-1458</t>
  </si>
  <si>
    <t>Travaux</t>
  </si>
  <si>
    <t>Avenue de la République</t>
  </si>
  <si>
    <t>L'arrêt : Leclerc n'est pas desservi et il est reporté à l'arrêt Mairie.</t>
  </si>
  <si>
    <t>Période</t>
  </si>
  <si>
    <t>Prestation</t>
  </si>
  <si>
    <t>Km Totaux</t>
  </si>
  <si>
    <t>Coût Total TTC</t>
  </si>
  <si>
    <t>EMISSIONS</t>
  </si>
  <si>
    <t>M/M-1 %</t>
  </si>
  <si>
    <t>nombre de cartes nominatives émises</t>
  </si>
  <si>
    <t>nombre de cartes déclaratives émises</t>
  </si>
  <si>
    <t>nombre de cartes anonymes émises</t>
  </si>
  <si>
    <t>nombre de billets sans contact émis</t>
  </si>
  <si>
    <t>nombre de cartes Pass Pass en circulation</t>
  </si>
  <si>
    <t>STATISTIQUES SAV</t>
  </si>
  <si>
    <t>nombre de cartes traitées en SAV</t>
  </si>
  <si>
    <t>nombre de cartes mises en liste noire</t>
  </si>
  <si>
    <t>VALIDATIONS</t>
  </si>
  <si>
    <t>nombre de validations sur carte</t>
  </si>
  <si>
    <t>nombre de validations sur BSC</t>
  </si>
  <si>
    <t>DEFINITIONS</t>
  </si>
  <si>
    <t>NOMBRE DE CARTES NOMINATIVES EMISES : Il s’agit de l’ensemble des cartes émises, qu'elles soient actives, en liste noire ou invalidées.</t>
  </si>
  <si>
    <t>NOMBRE DE CARTES DECLARATIVES EMISES : Il s’agit de l’ensemble des cartes émises, qu'elles soient actives, en liste noire ou invalidées.</t>
  </si>
  <si>
    <t>NOMBRE DE CARTES ANONYMES EMISES : Il s’agit de l’ensemble des cartes émises, qu'elles soient actives, en liste noire ou invalidées.</t>
  </si>
  <si>
    <t>NOMBRE DE BILLETS SANS CONTACT EMIS : Il s’agit de l’ensemble des billets sans contact émis.</t>
  </si>
  <si>
    <t>NOMBRE DE CARTES TRAITEES EN SAV : Il s’agit de l’ensemble des cartes pour lesquelles une opération de renouvellement, de reconstitution ou de mise en liste noire a été effectuée.</t>
  </si>
  <si>
    <t xml:space="preserve">NOMBRE DE CARTES MISES EN LISTE NOIRE : Il s’agit de l’ensemble des cartes pour lesquelles une opération de mise en liste noire a été effectuée. </t>
  </si>
  <si>
    <t>NOMBRE DE VALIDATIONS SUR CARTE PASS PASS PAR CHAQUE PARTENAIRE : Il s’agit de l’ensemble des validations réalisées avec une cartes.</t>
  </si>
  <si>
    <t>NOMBRE DE VALIDATIONS SUR BSC : Il s’agit de l’ensemble des validations réalisées avec un billet sans contact.</t>
  </si>
  <si>
    <t>Kms commerciaux</t>
  </si>
  <si>
    <t>Validations</t>
  </si>
  <si>
    <t>Validations/KM</t>
  </si>
  <si>
    <t>Validations jour type</t>
  </si>
  <si>
    <t>n sans  cor.</t>
  </si>
  <si>
    <t>correspondances</t>
  </si>
  <si>
    <t>% unit.</t>
  </si>
  <si>
    <t>%  soc.</t>
  </si>
  <si>
    <t>% jeun.</t>
  </si>
  <si>
    <t>% tout public</t>
  </si>
  <si>
    <t>% scol</t>
  </si>
  <si>
    <t>% div</t>
  </si>
  <si>
    <t>LIEVIN Université / NOYELLES-GODAULT Europe</t>
  </si>
  <si>
    <t>HOUDAIN Marne - BARLIN Collège Moulin / BEUVRY Ballon</t>
  </si>
  <si>
    <t>AVION Lebas / VENDIN-LE-VIEIL Centre Commercial</t>
  </si>
  <si>
    <t>ANNEZIN Stade / BEUVRY Hôpital</t>
  </si>
  <si>
    <t>LENS Gares / LIBERCOURT Gare</t>
  </si>
  <si>
    <t>BRUAY Europe / LILLERS Covoiturage</t>
  </si>
  <si>
    <t>HENIN BEAUMONT Lumière - LIBERCOURT Gare</t>
  </si>
  <si>
    <t>OBLINGHEM Mairie / BEUVRY Gorre - Gare SNCF</t>
  </si>
  <si>
    <t>GRENAY- NOYELLES-LES-V. / LENS Gares</t>
  </si>
  <si>
    <t>BARLIN Collège Moulin / BETHUNE Clemenceau</t>
  </si>
  <si>
    <t>CAUCHY Rue de Floringhem / BRUAY Libération</t>
  </si>
  <si>
    <t>CARVIN Eglise / COURCELLES-LES-LENS ZA</t>
  </si>
  <si>
    <t>LENS Gares / BRUAY-LA-BUISSIERE Europe</t>
  </si>
  <si>
    <t>ANGRES Guguay Trouin / HENIN-BEAUMONT Gare</t>
  </si>
  <si>
    <t>BETHUNE Gare SNCF / ALLOUAGNE Jean Jaurès</t>
  </si>
  <si>
    <t>LENS Van Pelt / LEFOREST Gare</t>
  </si>
  <si>
    <t>LENS Gares / BETHUNE Gare</t>
  </si>
  <si>
    <t>LEFOREST Le Planty / HENIN-BEAUMONT Darchicourt</t>
  </si>
  <si>
    <t>BETHUNE Hôpital / HERSIN-COUPIGNY Tirtaine</t>
  </si>
  <si>
    <t>HENIN-BEAUMONT Polyclinique / LENS Van Pelt</t>
  </si>
  <si>
    <t>PONT-A-VENDIN De Gaulle / HENIN-BEAUMONT Scrève</t>
  </si>
  <si>
    <t>CAUCHY Rue de Floringhem / LOZINGHEM Abreuvoir</t>
  </si>
  <si>
    <t>LIEVIN Site du 11-19 / LIEVIN Fond d'Anglet</t>
  </si>
  <si>
    <t>VENDIN-LE-VIEIL Centre commercial / LIBERCOURT Gare</t>
  </si>
  <si>
    <t>AVION Lebas / LA BASSEE Gare</t>
  </si>
  <si>
    <t>AUCHY Flandres / LENS Béhal</t>
  </si>
  <si>
    <t>LENS Gares / CARVIN Pont-de-Grès</t>
  </si>
  <si>
    <t>CARVIN Cité Saint-Paul / OIGNIES Vauban</t>
  </si>
  <si>
    <t>BRUAY Europe / BETHUNE Gare</t>
  </si>
  <si>
    <t>BETHUNE Gare / BEUVRY Hôpital</t>
  </si>
  <si>
    <t>HULLUCH Fosse 13 / CARVIN Eglise</t>
  </si>
  <si>
    <t>BETHUNE Gare / HINGES Rue de Paradis</t>
  </si>
  <si>
    <t>LIEVIN Nauticaa / AIX-NOULETTE Epinette</t>
  </si>
  <si>
    <t>BILLY-BERCLAU 11 Novembre / BETHUNE Gare</t>
  </si>
  <si>
    <t>ABLAIN-ST-NAZAIRE Boutzeur / LIEVIN Centre commercial</t>
  </si>
  <si>
    <t>VERMELLES Marignane / LA BASSEE Gare</t>
  </si>
  <si>
    <t>VIMY Mésanges / LENS Gares</t>
  </si>
  <si>
    <t>FESTUBERT Mairie / HAISNES Mairie</t>
  </si>
  <si>
    <t>ESTREE-CAUCHY Haut d'Estrée / BRUAY Europe</t>
  </si>
  <si>
    <t>BAJUS Abreuvoir / BRUAY Europe</t>
  </si>
  <si>
    <t>PERNES-EN-ARTOIS Mairie / BRUAY Europe</t>
  </si>
  <si>
    <t>LABEUVRIERE Mairie / BRUAY Europe</t>
  </si>
  <si>
    <t>BARLIN Mairie / BRUAY Europe</t>
  </si>
  <si>
    <t>NOEUX-LES-MINES Gare / HOUCHIN Bas d'Houchin</t>
  </si>
  <si>
    <t>LILLERS Covoiturage / ISBERGUES Molinghem Gare</t>
  </si>
  <si>
    <t>BETHUNE Gare / CALONNE-SUR-LA-LYS Verts Feuillages</t>
  </si>
  <si>
    <t>BETHUNE Gare / LILLERS Covoiturage</t>
  </si>
  <si>
    <t>DIEVAL Route nationale / BRUAY Europe</t>
  </si>
  <si>
    <t>BETHUNE Navette Centre-Ville</t>
  </si>
  <si>
    <t>LENS Navette Marché</t>
  </si>
  <si>
    <t>BRUAY Navette Marché</t>
  </si>
  <si>
    <t>AUTRES SOURCES</t>
  </si>
  <si>
    <t xml:space="preserve">DEGRAD    </t>
  </si>
  <si>
    <t>mTicket</t>
  </si>
  <si>
    <t>Trafic SNCF</t>
  </si>
  <si>
    <t>Régularisations</t>
  </si>
  <si>
    <t>TOTAL GENERAL</t>
  </si>
  <si>
    <t>CS</t>
  </si>
  <si>
    <t>Validations / Km</t>
  </si>
  <si>
    <t>correspond</t>
  </si>
  <si>
    <t xml:space="preserve">% soc. </t>
  </si>
  <si>
    <t>Avion -  Collège Rousseau et Lycée Picasso</t>
  </si>
  <si>
    <t>Sallaumines - Lycée Peupleraie</t>
  </si>
  <si>
    <t>Sallaumines - Collège Langevin</t>
  </si>
  <si>
    <t>Méricourt et Sallaumines -  Etbs solaires</t>
  </si>
  <si>
    <t>Méricourt - Collège Wallon</t>
  </si>
  <si>
    <t>Carvin - Etablissements scolaires</t>
  </si>
  <si>
    <t>Carvin - Lycée Diderot</t>
  </si>
  <si>
    <t>Carvin - Collège Vinci</t>
  </si>
  <si>
    <t xml:space="preserve">Carvin - Collège Saint Druon </t>
  </si>
  <si>
    <t>Courcelles Les Lens - Collège Delegorgue</t>
  </si>
  <si>
    <t>Hénin Beaumont - Etablissements scolaires</t>
  </si>
  <si>
    <t>Hénin Beaumont - Lycée Pasteur</t>
  </si>
  <si>
    <t>Dourges - Collège Anne Franck</t>
  </si>
  <si>
    <t>Lens - Collège Jean Zay</t>
  </si>
  <si>
    <t>Loos en Gohelle - Collège Cassin</t>
  </si>
  <si>
    <t>Lens - Collège Jaurès</t>
  </si>
  <si>
    <t>Lens - Lycée Robespierre</t>
  </si>
  <si>
    <t>Lens -  Lycée Condorcet</t>
  </si>
  <si>
    <t>Lens - Lycées Robespierre et Condorcet</t>
  </si>
  <si>
    <t>Lens - Lycée Béhal</t>
  </si>
  <si>
    <t>Lens - Lycées Béhal et Condorcet</t>
  </si>
  <si>
    <t>Lens - Lycées Condorcet et St-Paul</t>
  </si>
  <si>
    <t>Lens - Collège Ste-Ide et Lycée St-Paul</t>
  </si>
  <si>
    <t>Lens - Collèe Ste-Ide</t>
  </si>
  <si>
    <t>Lens - Lycée St-Paul</t>
  </si>
  <si>
    <t>Liévin - Lycée Hennebique</t>
  </si>
  <si>
    <t>Liévin - Etablissements scolaires</t>
  </si>
  <si>
    <t>Liévin - Collège Curie</t>
  </si>
  <si>
    <t>Angres - Collège Vilar</t>
  </si>
  <si>
    <t>Wingles - Lycée Voltaire</t>
  </si>
  <si>
    <t>Harnes - Collège Hugo  -  Wingles - Lycée Voltaire</t>
  </si>
  <si>
    <t>Wingles - Collège Blum</t>
  </si>
  <si>
    <t>Vendin le Vieil - Collège Desrousseaux</t>
  </si>
  <si>
    <t>Rouvroy - Collège Langevin</t>
  </si>
  <si>
    <t>Bully les Mines - Lycée Lagrange</t>
  </si>
  <si>
    <t>Grenay - Collège Langevin Wallon</t>
  </si>
  <si>
    <t>Bouvigny Boyeffles - Collège Saint François</t>
  </si>
  <si>
    <t>Mazingarbe - Collège Pascal</t>
  </si>
  <si>
    <t>Oignies - Lycée Curie</t>
  </si>
  <si>
    <t>Courrières - Oignies - Etablissements scolaires</t>
  </si>
  <si>
    <t>Leforest - Collège Duez</t>
  </si>
  <si>
    <t>Norrent-Fontes - Collège Chochoy</t>
  </si>
  <si>
    <t>Isbergues - Collège Piquet</t>
  </si>
  <si>
    <t>Saint-Venant - Collège Brassens</t>
  </si>
  <si>
    <t>Lillers - Etablissements scolaires</t>
  </si>
  <si>
    <t>Lillers - Lycée F. Tristan</t>
  </si>
  <si>
    <t>Lillers - Collège Lagrange</t>
  </si>
  <si>
    <t>Lillers - Collège Cassin</t>
  </si>
  <si>
    <t>Marles les Mines - Collège Zola</t>
  </si>
  <si>
    <t>Auchel - Etablissements Scolaires</t>
  </si>
  <si>
    <t>Béthune - Beuvry Etablissements Scolaires</t>
  </si>
  <si>
    <t>Béthune - Lycées</t>
  </si>
  <si>
    <t>Béthune Etablissements Scolaires</t>
  </si>
  <si>
    <t>Béthune - Beuvry Lycées</t>
  </si>
  <si>
    <t>Beuvry - Lycée Yourcenar et collège Verlaine</t>
  </si>
  <si>
    <t>Beuvry - Lycée Yourcenar</t>
  </si>
  <si>
    <t>Béthune - Etablissements scolaires</t>
  </si>
  <si>
    <t>Beuvry - Collège Debeyre</t>
  </si>
  <si>
    <t>Annezin - Collège Liberté</t>
  </si>
  <si>
    <t>Béthune - Collège Verlaine</t>
  </si>
  <si>
    <t>Auchy Les Mines - Collège Joliot Curie</t>
  </si>
  <si>
    <t>Douvrin - Collège Saint Exupéry</t>
  </si>
  <si>
    <t>Houdain - Collège Prévert</t>
  </si>
  <si>
    <t>Houdain - Collège Prévert et Bruay Lycées</t>
  </si>
  <si>
    <t>Bruay - Collège Rostand</t>
  </si>
  <si>
    <t>Bruay Lycées</t>
  </si>
  <si>
    <t>Bruay Campus TP</t>
  </si>
  <si>
    <t>Calonne et Divion Collèges</t>
  </si>
  <si>
    <t>Divion - Collège Wallon</t>
  </si>
  <si>
    <t>Barlin - Lycée Pierre Mendes FRANCE</t>
  </si>
  <si>
    <t>Barlin - Etablissements Scolaires</t>
  </si>
  <si>
    <t>Barlin - Collège Moulin</t>
  </si>
  <si>
    <t>Vermelles - Collège Eluard</t>
  </si>
  <si>
    <t>Noeux - Etablissements Scolaires</t>
  </si>
  <si>
    <t>Noeux - Cité Scolaire</t>
  </si>
  <si>
    <t>Hersin et Barlin Collèges</t>
  </si>
  <si>
    <t>RPI Carency - Villers Au Bois</t>
  </si>
  <si>
    <t>RPI Gauchin Le Gal - Caucourt - Hermin</t>
  </si>
  <si>
    <t>RPI Bajus - Beugin - La Comté</t>
  </si>
  <si>
    <t>RPI Hinges</t>
  </si>
  <si>
    <t>RPI La Couture</t>
  </si>
  <si>
    <t>RPI Vieille Chapelle - Richebourg</t>
  </si>
  <si>
    <t>RPI Richebourg</t>
  </si>
  <si>
    <t>RPI Sailly Labourse</t>
  </si>
  <si>
    <t>RPI Haisnes - Douvrin</t>
  </si>
  <si>
    <t>RPI Fresnicourt</t>
  </si>
  <si>
    <t>RPI Mazinghem - Isbergues</t>
  </si>
  <si>
    <t>RPI Gonnehem</t>
  </si>
  <si>
    <t>RPI Lespesses - Bourecq - Ecquedecques</t>
  </si>
  <si>
    <t>RPI Lières - Ames - Ferfay</t>
  </si>
  <si>
    <t>RPI Liettres - Quernes - Witternesse - Linghem</t>
  </si>
  <si>
    <t>RPI Auchy-au-Bois - Westrehem - Ligny-Les-Aire - Rely</t>
  </si>
  <si>
    <t>TOTAUX</t>
  </si>
  <si>
    <t>/km</t>
  </si>
  <si>
    <t>corres</t>
  </si>
  <si>
    <t>% div.</t>
  </si>
  <si>
    <t>Allobus A</t>
  </si>
  <si>
    <t>Allobus B</t>
  </si>
  <si>
    <t>Allobus C</t>
  </si>
  <si>
    <t>Allobus D</t>
  </si>
  <si>
    <t>Allobus E</t>
  </si>
  <si>
    <t>Allobus F</t>
  </si>
  <si>
    <t>Allobus G</t>
  </si>
  <si>
    <t>Allobus Sites de Mémoire</t>
  </si>
  <si>
    <t>Lignes CHRONOPRO</t>
  </si>
  <si>
    <t>CHRONO Bois Rigault</t>
  </si>
  <si>
    <t>CHRONO Delta 3</t>
  </si>
  <si>
    <t>CHRONO PI Artois Flandres</t>
  </si>
  <si>
    <t>CHRONO ZI Château</t>
  </si>
  <si>
    <t>CHRONO ZI Washington</t>
  </si>
  <si>
    <t>CHRONO Portes du Nord</t>
  </si>
  <si>
    <t>Validation</t>
  </si>
  <si>
    <t>Moyenne N</t>
  </si>
  <si>
    <t>moyenne N-1</t>
  </si>
  <si>
    <t>Allobus</t>
  </si>
  <si>
    <t>Proxibus</t>
  </si>
  <si>
    <t>,</t>
  </si>
  <si>
    <t>Moyenne N-1</t>
  </si>
  <si>
    <t>TU</t>
  </si>
  <si>
    <t>TOUT PUBLIC</t>
  </si>
  <si>
    <t>JEUNE</t>
  </si>
  <si>
    <t>SOLIDAIRE</t>
  </si>
  <si>
    <t>SCOL</t>
  </si>
  <si>
    <t>DIVERS</t>
  </si>
  <si>
    <t>Nombre total de validations du mois</t>
  </si>
  <si>
    <t>Ticket unité</t>
  </si>
  <si>
    <t>Formule  Evènement</t>
  </si>
  <si>
    <t>Formule Journée</t>
  </si>
  <si>
    <t>Journée du Transport Public</t>
  </si>
  <si>
    <t>Carnet à Voyages</t>
  </si>
  <si>
    <t>Abonnement Mensuel</t>
  </si>
  <si>
    <t>Abonnement Annuel</t>
  </si>
  <si>
    <t>Abonnements Fideli'TER</t>
  </si>
  <si>
    <t>Carte Groupe</t>
  </si>
  <si>
    <t>Abonnement Mensuel Jeune</t>
  </si>
  <si>
    <t>Abonnement Annuel Jeune</t>
  </si>
  <si>
    <t>Abonnement Mensuel Senior</t>
  </si>
  <si>
    <t>Abonnement Annuel Senior</t>
  </si>
  <si>
    <t>Abonnement Mensuel D.Emploi</t>
  </si>
  <si>
    <t>Carte du Personnel</t>
  </si>
  <si>
    <t>Titre dépannage</t>
  </si>
  <si>
    <t>S/Total</t>
  </si>
  <si>
    <t xml:space="preserve"> ISBERGUES/LILLERS</t>
  </si>
  <si>
    <t xml:space="preserve"> CALONNE-SUR-LA-LYS/BETHUNE</t>
  </si>
  <si>
    <t xml:space="preserve"> LILLERS/BETHUNE</t>
  </si>
  <si>
    <t xml:space="preserve"> EVENEMENT </t>
  </si>
  <si>
    <t xml:space="preserve"> Trafic SNCF </t>
  </si>
  <si>
    <t>M Ticket</t>
  </si>
  <si>
    <t>ANTERIORITE NON COMPTABILISE</t>
  </si>
  <si>
    <t>Taux de Fréquentation par titre par LR</t>
  </si>
  <si>
    <t xml:space="preserve"> BRUAY Europe/ BETHUNE Gare</t>
  </si>
  <si>
    <t>MERCI DE VEILLER A LA TAILLE DES COLONNES</t>
  </si>
  <si>
    <t>Taux de Fréquentation par titre par CS</t>
  </si>
  <si>
    <t>Allobus Site de Mémoire</t>
  </si>
  <si>
    <t>Lignes Chronopro</t>
  </si>
  <si>
    <t>Chronopro Bois Rigault</t>
  </si>
  <si>
    <t>Chronopro Delta 3</t>
  </si>
  <si>
    <t>Chronopro PI Artois-Flandres</t>
  </si>
  <si>
    <t>Chronopro Zi du Chäteau</t>
  </si>
  <si>
    <t>Chronopro ZI Washington</t>
  </si>
  <si>
    <t>"Chronopro Bois Rigault"</t>
  </si>
  <si>
    <t>"Chronopro Delta 3"</t>
  </si>
  <si>
    <t>"Chronopro PI Artois Flandres"</t>
  </si>
  <si>
    <t>"Chronopro ZI du Château"</t>
  </si>
  <si>
    <t>"Chronopro ZI Washington"</t>
  </si>
  <si>
    <t>Taux de Fréquentation par titre par ALLOBUS</t>
  </si>
  <si>
    <t>SCOLAIRES</t>
  </si>
  <si>
    <t>Taux de Fréquentation par titre par PROXIBUS</t>
  </si>
  <si>
    <t>Nombre d'accès aux abris vélos</t>
  </si>
  <si>
    <t>M/M-1 (%)</t>
  </si>
  <si>
    <t>Avion // Gare</t>
  </si>
  <si>
    <t>Bethune // Gare</t>
  </si>
  <si>
    <t xml:space="preserve">Bruay // Place de l'Europe </t>
  </si>
  <si>
    <t xml:space="preserve">Bully-Les-Mines // Gare </t>
  </si>
  <si>
    <t>Fouquières-Les-Lens // Pont du Cocorico</t>
  </si>
  <si>
    <t xml:space="preserve">Lens // Maison du Velo </t>
  </si>
  <si>
    <t xml:space="preserve">Libercourt // Gare </t>
  </si>
  <si>
    <t>Lievin // Nauticaa</t>
  </si>
  <si>
    <t>Noeux-Les-Mines // Gare</t>
  </si>
  <si>
    <t>Mois Courant</t>
  </si>
  <si>
    <t>Titres</t>
  </si>
  <si>
    <t>Mobilité</t>
  </si>
  <si>
    <t>Prix HT</t>
  </si>
  <si>
    <t>Quantité</t>
  </si>
  <si>
    <t>Recettes</t>
  </si>
  <si>
    <t>Voyages</t>
  </si>
  <si>
    <t>n</t>
  </si>
  <si>
    <t>n-1</t>
  </si>
  <si>
    <t>n/n-1 (%)</t>
  </si>
  <si>
    <t>Ticket Unité</t>
  </si>
  <si>
    <t>Ticket Journée du Transport Public</t>
  </si>
  <si>
    <t>Ticket Evenementiel</t>
  </si>
  <si>
    <t>Sous Total - Occasionnels Tickets</t>
  </si>
  <si>
    <t>Carnet 6 Voyages</t>
  </si>
  <si>
    <t>Sous Total - Occasionnels Carnets</t>
  </si>
  <si>
    <t>Sous Total - Abonnements Tout Public</t>
  </si>
  <si>
    <t>Sous Total - Abonnements Jeunes</t>
  </si>
  <si>
    <t>Abonnement Mensuel Demandeur d'Emploi</t>
  </si>
  <si>
    <t>Sous Total - Abonnements Sociaux</t>
  </si>
  <si>
    <t>Formule Groupe</t>
  </si>
  <si>
    <t>Abonnement Fideli'TER Hebdomadaire</t>
  </si>
  <si>
    <t>Abonnement Fideli'TER Mensuel</t>
  </si>
  <si>
    <t>Sous Total - Abonnements Spécifiques</t>
  </si>
  <si>
    <t>Duplicata</t>
  </si>
  <si>
    <t>Participation Scolaire</t>
  </si>
  <si>
    <t>Locations Vélo</t>
  </si>
  <si>
    <t>Amendes</t>
  </si>
  <si>
    <t>Produits Financiers</t>
  </si>
  <si>
    <t>Publicité</t>
  </si>
  <si>
    <t>Divers - Autres Recettes</t>
  </si>
  <si>
    <t>Sous Total - Autres Recettes</t>
  </si>
  <si>
    <t>SOUS TOTAL - Recettes Commerciales</t>
  </si>
  <si>
    <t>SOUS TOTAL - Recettes Annexes</t>
  </si>
  <si>
    <t>GRAPHIQUE</t>
  </si>
  <si>
    <t>REPARTITION MENSUELLE PAR GAMME</t>
  </si>
  <si>
    <t>Cumul annuel</t>
  </si>
  <si>
    <t>Cumul 12 derniers mois</t>
  </si>
  <si>
    <t>Ayant droit</t>
  </si>
  <si>
    <t>VELO DE VILLE</t>
  </si>
  <si>
    <t>1/2 journée</t>
  </si>
  <si>
    <t>Tous publics</t>
  </si>
  <si>
    <t>1 journée</t>
  </si>
  <si>
    <t>1 semaine</t>
  </si>
  <si>
    <t>1 mois</t>
  </si>
  <si>
    <t>3 mois</t>
  </si>
  <si>
    <t>Abonnés TADAO ou TER</t>
  </si>
  <si>
    <t>Sous total Vélo de Ville</t>
  </si>
  <si>
    <t>VELO ELECTRIQUE</t>
  </si>
  <si>
    <t>Sous total Vélo Electrique</t>
  </si>
  <si>
    <t>VELO PLIANT</t>
  </si>
  <si>
    <t>Sous total Vélo Pliant</t>
  </si>
  <si>
    <t>VELO ENFANT</t>
  </si>
  <si>
    <t>Sous total Gamme Solidaire</t>
  </si>
  <si>
    <t>EQUIPEMENTS</t>
  </si>
  <si>
    <t>SIEGE ENFANT</t>
  </si>
  <si>
    <t>REMORQUE ENFANT</t>
  </si>
  <si>
    <t>REPARATIONS</t>
  </si>
  <si>
    <t>Sous total Equipements</t>
  </si>
  <si>
    <t>Sous Total - Locations  ½ Journée</t>
  </si>
  <si>
    <t>Sous Total - Locations  1 Journée</t>
  </si>
  <si>
    <t>Sous Total - Locations  1 Semaine</t>
  </si>
  <si>
    <t>Sous Total - Locations  1 Mois</t>
  </si>
  <si>
    <t>Sous Total - Locations  3 Mois</t>
  </si>
  <si>
    <t>N</t>
  </si>
  <si>
    <t>N-1</t>
  </si>
  <si>
    <t>N/N-1 (%)</t>
  </si>
  <si>
    <t>Réparations</t>
  </si>
  <si>
    <t>12DM</t>
  </si>
  <si>
    <t>12DMn-1</t>
  </si>
  <si>
    <t>12DM/12DM-1 (%)</t>
  </si>
  <si>
    <t>12DM-1</t>
  </si>
  <si>
    <t>Ville</t>
  </si>
  <si>
    <t>Horaires</t>
  </si>
  <si>
    <t>Evénement</t>
  </si>
  <si>
    <t>Organisateur</t>
  </si>
  <si>
    <t>Nature/Description</t>
  </si>
  <si>
    <t>Type de campagne</t>
  </si>
  <si>
    <t>Campagne</t>
  </si>
  <si>
    <t>Média</t>
  </si>
  <si>
    <t>Date d'envoi</t>
  </si>
  <si>
    <t>Nombre de clients touchés</t>
  </si>
  <si>
    <t>Taux d'ouverture des mails</t>
  </si>
  <si>
    <t>newsletter</t>
  </si>
  <si>
    <t>newsletter interne mensuelle</t>
  </si>
  <si>
    <t>email</t>
  </si>
  <si>
    <t>mars</t>
  </si>
  <si>
    <t>Sessions</t>
  </si>
  <si>
    <t>Utilisateurs</t>
  </si>
  <si>
    <t>Evolution</t>
  </si>
  <si>
    <t>Pages consultées</t>
  </si>
  <si>
    <t>% Homepage</t>
  </si>
  <si>
    <t>% Recherche itinéraires</t>
  </si>
  <si>
    <t>% Fiches horaires - rentrée</t>
  </si>
  <si>
    <t>% Horaires aux arrêts</t>
  </si>
  <si>
    <t>les boutiques</t>
  </si>
  <si>
    <t>Nous contacter</t>
  </si>
  <si>
    <t>Gamme tarifaire</t>
  </si>
  <si>
    <t>plans du réseau</t>
  </si>
  <si>
    <t xml:space="preserve">Info trafic </t>
  </si>
  <si>
    <t>OCLUB</t>
  </si>
  <si>
    <t>Eboutique</t>
  </si>
  <si>
    <t>Solutions Pro</t>
  </si>
  <si>
    <t>Titre scolaire</t>
  </si>
  <si>
    <t>IOS</t>
  </si>
  <si>
    <t>GOOGLE PLAY</t>
  </si>
  <si>
    <t>Nbre de vues Appli</t>
  </si>
  <si>
    <t>évolution</t>
  </si>
  <si>
    <t>Installations</t>
  </si>
  <si>
    <t>Utilisateurs actifs iOS</t>
  </si>
  <si>
    <t xml:space="preserve">Utilisateurs actifs </t>
  </si>
  <si>
    <t xml:space="preserve"> M-1</t>
  </si>
  <si>
    <t>Nbre de vues sur Apple Store</t>
  </si>
  <si>
    <t>Nombre de consultations de la page de votre app dans l’App Store sur des appareils dotés d’iOS 8 ou de tvOS 9 (ou de versions ultérieures).</t>
  </si>
  <si>
    <t>Nbre de vues sur Google Play</t>
  </si>
  <si>
    <t xml:space="preserve">Visiteurs de la fiche sur le Play Store </t>
  </si>
  <si>
    <t>Installations Google play</t>
  </si>
  <si>
    <t>Correspond au nombre total d'installations (nb d'utilisateurs uniques qui installent l'appli pour la première fois sur un appareil au moins)</t>
  </si>
  <si>
    <t>Installations Apple Store</t>
  </si>
  <si>
    <t>Provient d'utilisateurs ayant accepté de partager leurs données de diagnostics et d'utilisation avec les développeurs d'apps</t>
  </si>
  <si>
    <t>Nombre total de fois où votre app a été installée. Ce nombre inclut les retéléchargements et les restaurations sur le même appareil ou sur un appareil différent, les téléchargements sur plusieurs appareils utilisant le même identifiant Apple et les installations dans le cadre du partage familial.</t>
  </si>
  <si>
    <t xml:space="preserve">Sessions </t>
  </si>
  <si>
    <t>Nombre total d’appareils avec au moins une session durant la période sélectionnée.</t>
  </si>
  <si>
    <t xml:space="preserve">Utilisateurs </t>
  </si>
  <si>
    <t>Nombre d'utilisateurs qui ont installé votre application sur au moins un appareil qui était actif au cours des 30 derniers jours.</t>
  </si>
  <si>
    <t>Agression physique envers le personnel</t>
  </si>
  <si>
    <t>Violence avec ITT</t>
  </si>
  <si>
    <t>Violence sans ITT</t>
  </si>
  <si>
    <t>Coups</t>
  </si>
  <si>
    <t>Crachats</t>
  </si>
  <si>
    <t>Menaces verbales - Incivilités - Insultes</t>
  </si>
  <si>
    <t>jet de projectile avec dégat</t>
  </si>
  <si>
    <t xml:space="preserve">Projection de bombe lacrymogène ou jet de projectile sans dégat </t>
  </si>
  <si>
    <t>vol</t>
  </si>
  <si>
    <t>fraude</t>
  </si>
  <si>
    <t>Pétard</t>
  </si>
  <si>
    <t>Arme</t>
  </si>
  <si>
    <t>Total des agressions sur le personnel TADAO :</t>
  </si>
  <si>
    <t>Agression physique envers le personnel des affretes</t>
  </si>
  <si>
    <t>Projection de bombe lacrymogène ou jet de projectile</t>
  </si>
  <si>
    <t>Total des agressions sur le personnel des affrétés :</t>
  </si>
  <si>
    <t>Agression physique envers la clientèle</t>
  </si>
  <si>
    <t>Total des agressions envers la clientèle :</t>
  </si>
  <si>
    <t>TOTAL DES AGRESSIONS SUR LES PERSONNES :</t>
  </si>
  <si>
    <t>Dégradations du matériel roulant</t>
  </si>
  <si>
    <t>Décompression des portes</t>
  </si>
  <si>
    <t>Tags - Graffitis</t>
  </si>
  <si>
    <t>Feu</t>
  </si>
  <si>
    <t>Bris de glace</t>
  </si>
  <si>
    <t>Lacérations sièges / garnitures</t>
  </si>
  <si>
    <t>Structure du véhicule (carrosserie, pneu, etc…)</t>
  </si>
  <si>
    <t>Total dégradations materiel roulant :</t>
  </si>
  <si>
    <t>Dégradation du mobilier urbain</t>
  </si>
  <si>
    <t>Materiel de la Gare Routière de Lens</t>
  </si>
  <si>
    <t>Jets de projectile en Gare Routière de Lens</t>
  </si>
  <si>
    <t>Abri bus</t>
  </si>
  <si>
    <t>Poteaux fixe</t>
  </si>
  <si>
    <t>Total dégradation du mobilier urbain :</t>
  </si>
  <si>
    <t>TOTAL DES AGRESSIONS SUR LES BIENS :</t>
  </si>
  <si>
    <t>Perturbations exploitation</t>
  </si>
  <si>
    <t>Courses perdues</t>
  </si>
  <si>
    <t>Retards</t>
  </si>
  <si>
    <t>Plaintes</t>
  </si>
  <si>
    <t>Prévu</t>
  </si>
  <si>
    <t>Réalisé</t>
  </si>
  <si>
    <t>Actions de Prévention</t>
  </si>
  <si>
    <t>1. Intervention établissement scolaire</t>
  </si>
  <si>
    <t>2. Stage citoyenneté</t>
  </si>
  <si>
    <t>Actions d'Ambiance</t>
  </si>
  <si>
    <t>1. Participation aux manifestations sportives</t>
  </si>
  <si>
    <t>2. Présence aux forums</t>
  </si>
  <si>
    <t>Actions de Sécurité</t>
  </si>
  <si>
    <t>1. Participation au CLSPD, CLS</t>
  </si>
  <si>
    <t>2. Intervention ADATEEP</t>
  </si>
  <si>
    <t>Actions de Fraude</t>
  </si>
  <si>
    <t>1. Contrôle LR</t>
  </si>
  <si>
    <t>2. Contrôle CS</t>
  </si>
  <si>
    <t>Total Temps consacré aux activités PASF</t>
  </si>
  <si>
    <t>Effectif ETP consacré aux activités PASF</t>
  </si>
  <si>
    <t>Nb de véhicules contrôlés</t>
  </si>
  <si>
    <t>Nb de sites contrôlés</t>
  </si>
  <si>
    <t>Nb de Clients Contrôlés</t>
  </si>
  <si>
    <t>Nb de PV émis</t>
  </si>
  <si>
    <t>Nb de PV annulés</t>
  </si>
  <si>
    <t>Nb de PV net émis</t>
  </si>
  <si>
    <t>Nb de PV Encaissés</t>
  </si>
  <si>
    <t>Taux de recouvrement</t>
  </si>
  <si>
    <t>Nb de PV en cours de relance</t>
  </si>
  <si>
    <t>Nb de PV transmis au Ministère Public</t>
  </si>
  <si>
    <t>Taux de Contrôle</t>
  </si>
  <si>
    <t>Taux de Fraude constatée</t>
  </si>
  <si>
    <t>Sens</t>
  </si>
  <si>
    <t>Point d'arrêt</t>
  </si>
  <si>
    <t>Nature</t>
  </si>
  <si>
    <t>Impact sur le réseau</t>
  </si>
  <si>
    <t>04/03/2022</t>
  </si>
  <si>
    <t>21</t>
  </si>
  <si>
    <t>LEFOREST - Gare</t>
  </si>
  <si>
    <t>NOYELLES-SOUS-LENS - Poste</t>
  </si>
  <si>
    <t>retard 14 minutes</t>
  </si>
  <si>
    <t>Numéro</t>
  </si>
  <si>
    <t>Avion-&gt;Vendin</t>
  </si>
  <si>
    <t>Avion-Sqaure Foulon</t>
  </si>
  <si>
    <t>Conducteur signale qu'une cliente a eu une altercation avec un monsieur à square foulon à avion. La jeune fille aurait dit au Monsieur, " clochard" et ce monsieur a mis un coup de tête à la cliente mineur de 15 ans. Le conducteur a dû intervenir en ouvrant les portes ; le client est descendu (course 197) à square foulon Avion. Le Cr a pris une photo de la personne. La Pasf va à sa rencontre ; le Cr garde la jeune fille avec lui jusqu'au terminus Lens 2. La Pasf arrive sur les lieux.</t>
  </si>
  <si>
    <t>1 course partielle</t>
  </si>
  <si>
    <t>Hénin-&gt;Pont à Vendin</t>
  </si>
  <si>
    <t>Montigny -fosse 7</t>
  </si>
  <si>
    <t>Le conducteur appelle en fin de service à 20h44, pour signaler qu'un groupe de jeunes a jeté un projectile sur le bus à l'arrêt fosse 7 à Montigny en Gohelle, la porte du milieu (descente clientèle), la vitre s'est brisée feuilletée . Le Cr a fini sa course 26. Il n’avait plus de client après le jet de projectile. Il a informé son service d’exploitation.</t>
  </si>
  <si>
    <t>Aucun</t>
  </si>
  <si>
    <t>Suites données</t>
  </si>
  <si>
    <t>LENS</t>
  </si>
  <si>
    <t>stationnement irrégulier</t>
  </si>
  <si>
    <t>dénonciation faite</t>
  </si>
  <si>
    <t>Janv Fev Mars</t>
  </si>
  <si>
    <t xml:space="preserve"> +avril</t>
  </si>
  <si>
    <t xml:space="preserve">Evitable </t>
  </si>
  <si>
    <t>Non Evitable</t>
  </si>
  <si>
    <t xml:space="preserve">                   dont Accident corporel</t>
  </si>
  <si>
    <t>Déclarés 0%</t>
  </si>
  <si>
    <t>Déclarés 50%</t>
  </si>
  <si>
    <t>Déclarés 100%</t>
  </si>
  <si>
    <t>Déclarés interne TADAO 0%</t>
  </si>
  <si>
    <t>Déclarés interne TADAO 50%</t>
  </si>
  <si>
    <t>Déclarés interne TADAO 100%</t>
  </si>
  <si>
    <t>Km réalisé</t>
  </si>
  <si>
    <t>Km entre 2 accidents</t>
  </si>
  <si>
    <t>Description de l'accident</t>
  </si>
  <si>
    <t>Responsabilité Tadao</t>
  </si>
  <si>
    <t>Conséquences sur l'exploitation</t>
  </si>
  <si>
    <t>Action engagée par le tiers</t>
  </si>
  <si>
    <t>Haillicourt-Intersection rue du 1er mai</t>
  </si>
  <si>
    <t>Le CR informe d'un accident de la circulation à l'intersection site propre/rue du 1er mai Haillicourt Le VL serait passé au rouge, le CR indique qu'il y a deux personnes blessées dans le VL passager incarcéré dans le VL 5 passagers à bord du bus non blessés mais choqué, CR choqué Choc à l'avant du bus Intervention secours, intervention RT, arrivée à 12:25 intervention maintenance, qui demande l'intervention de RATEL mise en place déviation jusque que 14:00</t>
  </si>
  <si>
    <t>non</t>
  </si>
  <si>
    <t>1 course non effectuée et une partielle. Mise en place d’une déviation : 4 arrêts non effectués</t>
  </si>
  <si>
    <t>Indicateurs</t>
  </si>
  <si>
    <t>Echantillon
(mensuel)</t>
  </si>
  <si>
    <t>Réalisés</t>
  </si>
  <si>
    <t>Seuil non-conformité</t>
  </si>
  <si>
    <t>nbr conformité
ou 
% conformité</t>
  </si>
  <si>
    <t>Accessibilité Bus</t>
  </si>
  <si>
    <t>75 par trimestre</t>
  </si>
  <si>
    <t>2.1</t>
  </si>
  <si>
    <t>Ponctualité Bus - Retards</t>
  </si>
  <si>
    <t>80 par trimestre</t>
  </si>
  <si>
    <t>2.2</t>
  </si>
  <si>
    <t>Ponctualité Bus - Avances</t>
  </si>
  <si>
    <t>Information de la clientèle aux points d'arrêts (Hors stations)</t>
  </si>
  <si>
    <t>120 par trimestre</t>
  </si>
  <si>
    <t>Information de la clientèle aux points d'arrêts (Stations)</t>
  </si>
  <si>
    <t>30 par trimestre</t>
  </si>
  <si>
    <t>Conformité des véhicules</t>
  </si>
  <si>
    <t>~ 7 par mois</t>
  </si>
  <si>
    <t>Disponibilité de l’information clientèle en boutique</t>
  </si>
  <si>
    <t>1 par mois</t>
  </si>
  <si>
    <t>Information clientèle via le site internet</t>
  </si>
  <si>
    <t>SO</t>
  </si>
  <si>
    <t>Conformité des vélos Biclo</t>
  </si>
  <si>
    <t>~ 5  par mois</t>
  </si>
  <si>
    <t>Disponibilité de l’information clientèle en boutique Biclo</t>
  </si>
  <si>
    <t>Conformité des abris-vélos</t>
  </si>
  <si>
    <t>Le bus n'est pas passé</t>
  </si>
  <si>
    <t>Le bus ne s'est pas arrêté</t>
  </si>
  <si>
    <t>Le bus est passé en avance</t>
  </si>
  <si>
    <t>Le bus est passé en retard</t>
  </si>
  <si>
    <t>Le bus ne respecte son itinéraire ou son service</t>
  </si>
  <si>
    <t>Comportement conducteur</t>
  </si>
  <si>
    <t>Problème de charge</t>
  </si>
  <si>
    <t>Exploitation - Autres</t>
  </si>
  <si>
    <t>Ambiance / Fraude</t>
  </si>
  <si>
    <t>Info voyageur</t>
  </si>
  <si>
    <t>Autres</t>
  </si>
  <si>
    <t>Dont remontées client sur offre</t>
  </si>
  <si>
    <t>Dont problème billettique</t>
  </si>
  <si>
    <t>Dont non précisées</t>
  </si>
  <si>
    <t>Dont accidents voyageur</t>
  </si>
  <si>
    <t>REAPARTITION par services</t>
  </si>
  <si>
    <t xml:space="preserve">EXPLOITATION </t>
  </si>
  <si>
    <t>INFO VOYAGEUR</t>
  </si>
  <si>
    <t>AUTRE</t>
  </si>
  <si>
    <t>RECLA AUX 100 000</t>
  </si>
  <si>
    <t>Nombre de réclamations 
pour 100 000 voyageurs</t>
  </si>
  <si>
    <t>DELAI MOYEN</t>
  </si>
  <si>
    <t>Délai moyen de réponse aux réclamations</t>
  </si>
  <si>
    <t>~ 6 jours</t>
  </si>
  <si>
    <t>REAPARTITION par lignes</t>
  </si>
  <si>
    <t>BULLES</t>
  </si>
  <si>
    <t>REGULIERES</t>
  </si>
  <si>
    <t>REPARTITION par transporteurs</t>
  </si>
  <si>
    <t>Affrétés</t>
  </si>
  <si>
    <t>En propre</t>
  </si>
  <si>
    <t>EXPLOITATION</t>
  </si>
  <si>
    <t>COMMENTAIRES</t>
  </si>
  <si>
    <t>Maximum de 33 jours en réponse à une réclamation (9 réclamations avec un délai de réponse supérieur à 10 jours)</t>
  </si>
  <si>
    <t>5 réclamations en attente de réponse (dont 4 réclamations en attente retour du client)</t>
  </si>
  <si>
    <t>Données mensuelles / trimestrielles/semestrielles</t>
  </si>
  <si>
    <t>Données annuelles</t>
  </si>
  <si>
    <t>Unité</t>
  </si>
  <si>
    <t xml:space="preserve">Fréquence </t>
  </si>
  <si>
    <t xml:space="preserve">Mois M/ 
Trimestre T/ 
Semestre S </t>
  </si>
  <si>
    <t>Mois M-1/
Trimestre T-1/
Semestre S-1</t>
  </si>
  <si>
    <t>Ecart</t>
  </si>
  <si>
    <t>Tendance</t>
  </si>
  <si>
    <t>Année N-1</t>
  </si>
  <si>
    <t>Année N</t>
  </si>
  <si>
    <t>Objectif à fin de mois</t>
  </si>
  <si>
    <t>Ecart / objectif</t>
  </si>
  <si>
    <t>Objectif année N</t>
  </si>
  <si>
    <t>taux de réalisation</t>
  </si>
  <si>
    <t>Observations</t>
  </si>
  <si>
    <t>Actions Correctives / actions préventives</t>
  </si>
  <si>
    <t>absolu</t>
  </si>
  <si>
    <t>Réduction de la consommation des ressources naturelles</t>
  </si>
  <si>
    <t>Eaux industrielles consommées</t>
  </si>
  <si>
    <r>
      <t>m</t>
    </r>
    <r>
      <rPr>
        <vertAlign val="superscript"/>
        <sz val="10"/>
        <rFont val="Arial"/>
        <family val="2"/>
      </rPr>
      <t>3</t>
    </r>
  </si>
  <si>
    <t>T</t>
  </si>
  <si>
    <t>Eau sanitaire consommée</t>
  </si>
  <si>
    <t>Volume d'eau récupérée</t>
  </si>
  <si>
    <t>Nombre de ramettes papier utilisées (KG)</t>
  </si>
  <si>
    <t>Réduction de la consommation d'énergie</t>
  </si>
  <si>
    <t>Chauffage</t>
  </si>
  <si>
    <t>Consommation énergie de chauffage tertiaire</t>
  </si>
  <si>
    <t>Kwh</t>
  </si>
  <si>
    <t>Consommation énergie de chauffage industriel</t>
  </si>
  <si>
    <t>Electricité dépôt</t>
  </si>
  <si>
    <t>Consommation énergie électrique tertiaire</t>
  </si>
  <si>
    <t>Consommation énergie électrique industrielle</t>
  </si>
  <si>
    <t>Energie de traction</t>
  </si>
  <si>
    <t>Consommation énergie électrique de traction</t>
  </si>
  <si>
    <t>Kwh/100km</t>
  </si>
  <si>
    <t>Consommation gazole</t>
  </si>
  <si>
    <t>L/100km</t>
  </si>
  <si>
    <t>Empreinte carbone</t>
  </si>
  <si>
    <r>
      <t>Emissions de CO</t>
    </r>
    <r>
      <rPr>
        <vertAlign val="subscript"/>
        <sz val="10"/>
        <rFont val="Arial"/>
        <family val="2"/>
      </rPr>
      <t>2</t>
    </r>
    <r>
      <rPr>
        <sz val="10"/>
        <rFont val="Arial"/>
        <family val="2"/>
      </rPr>
      <t xml:space="preserve"> dues à l'énergie de traction</t>
    </r>
  </si>
  <si>
    <r>
      <t>Tonnes CO</t>
    </r>
    <r>
      <rPr>
        <vertAlign val="subscript"/>
        <sz val="10"/>
        <rFont val="Arial"/>
        <family val="2"/>
      </rPr>
      <t>2</t>
    </r>
  </si>
  <si>
    <r>
      <t>Efficacité CO</t>
    </r>
    <r>
      <rPr>
        <vertAlign val="subscript"/>
        <sz val="10"/>
        <rFont val="Arial"/>
        <family val="2"/>
      </rPr>
      <t>2</t>
    </r>
    <r>
      <rPr>
        <sz val="10"/>
        <rFont val="Arial"/>
        <family val="2"/>
      </rPr>
      <t>/voyage</t>
    </r>
  </si>
  <si>
    <r>
      <t>T CO</t>
    </r>
    <r>
      <rPr>
        <vertAlign val="subscript"/>
        <sz val="10"/>
        <rFont val="Arial"/>
        <family val="2"/>
      </rPr>
      <t>2</t>
    </r>
    <r>
      <rPr>
        <sz val="10"/>
        <rFont val="Arial"/>
        <family val="2"/>
      </rPr>
      <t xml:space="preserve"> / voy.</t>
    </r>
  </si>
  <si>
    <t>S</t>
  </si>
  <si>
    <t>Protection de la qualité de l'air et des sols</t>
  </si>
  <si>
    <t>Consommation produits solvantés</t>
  </si>
  <si>
    <t>Litres</t>
  </si>
  <si>
    <t>Consommations liquides refroidissement</t>
  </si>
  <si>
    <t>L/km</t>
  </si>
  <si>
    <t>Non connue</t>
  </si>
  <si>
    <t>Réduction des déchets</t>
  </si>
  <si>
    <t>Volume déchets ultimes</t>
  </si>
  <si>
    <t>Tonnes</t>
  </si>
  <si>
    <t>Volume déchets valorisables</t>
  </si>
  <si>
    <t>Volume déchets dangereux</t>
  </si>
  <si>
    <t>Volume déchets papiers</t>
  </si>
  <si>
    <t>Taux de valorisation</t>
  </si>
  <si>
    <t>Résultats audits terrain</t>
  </si>
  <si>
    <t>Nombre de non-conformité suite audit</t>
  </si>
  <si>
    <t>Nombre d'observations</t>
  </si>
  <si>
    <t>Fournisseurs</t>
  </si>
  <si>
    <t>Nombre de contrats de prestation signés avec un partenaire engagés dans une démarche SME</t>
  </si>
  <si>
    <t>Nombre d'heures de prestations confiées à des ESAT ou structure d'insertion</t>
  </si>
  <si>
    <t>Contrats SME : MICHELIN, VEOLIA envt, TTA, ELISE, VERITAS, APASE, CLEARCHANNEL, SEVIA NORD, FAYAT ENERGIE</t>
  </si>
  <si>
    <t>Elec Tertiaire</t>
  </si>
  <si>
    <t>Elec indus</t>
  </si>
  <si>
    <t>Chauffage tertiaire</t>
  </si>
  <si>
    <t>Chauffage industriel</t>
  </si>
  <si>
    <t>TOTAL GAZ ELEC KWH</t>
  </si>
  <si>
    <t>Intersection rue du 1er mai et voie bus à HAILLICOURT</t>
  </si>
  <si>
    <t xml:space="preserve">Accident de la circulation entre un BHNS et un véhicule léger. Le VL a grillé le feu rouge </t>
  </si>
  <si>
    <t xml:space="preserve">Arrêt en cours </t>
  </si>
  <si>
    <t xml:space="preserve">Rappel de se montrer vigilant aux intersections même sur voie propre </t>
  </si>
  <si>
    <t>…</t>
  </si>
  <si>
    <t>Détails par accidents du travail</t>
  </si>
  <si>
    <t>Km M</t>
  </si>
  <si>
    <t>Total TLN</t>
  </si>
  <si>
    <t>Total Voyages Inglard</t>
  </si>
  <si>
    <t>Total Voyages Dourlens</t>
  </si>
  <si>
    <t>Navette Béthune</t>
  </si>
  <si>
    <t xml:space="preserve">Navette Marché Lens </t>
  </si>
  <si>
    <t>Réservations</t>
  </si>
  <si>
    <t>Ticket unitaire accompagnant CMI</t>
  </si>
  <si>
    <t>Abonnement Mensuel CMI Invalidité</t>
  </si>
  <si>
    <t>Abonnement Annuel CMI Invalidité</t>
  </si>
  <si>
    <t>Chronopro Zi du Château</t>
  </si>
  <si>
    <t>Opérations de maintenance et d'entretien effectuées sur les abris à vélos sécurisés</t>
  </si>
  <si>
    <t>Abri à vélo sécurisé</t>
  </si>
  <si>
    <t>Horaire</t>
  </si>
  <si>
    <t xml:space="preserve"> Cr signale une personne fortement alcoolisé intervention PASF</t>
  </si>
  <si>
    <t>10% / 15% / &gt;15%</t>
  </si>
  <si>
    <t>5% / 7,5% / 10% / &gt;10%</t>
  </si>
  <si>
    <t>A définir</t>
  </si>
  <si>
    <t>8.1</t>
  </si>
  <si>
    <t>Relations usagers - Appels téléphoniques</t>
  </si>
  <si>
    <t>8.2</t>
  </si>
  <si>
    <t>Relations usagers - Traitement des réclamations</t>
  </si>
  <si>
    <t>Bilan des opérations d'entretien et de maintenance des abris à vélos sécurisés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</si>
</sst>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0\ &quot;€&quot;;[Red]\-#,##0\ &quot;€&quot;"/>
    <numFmt numFmtId="44" formatCode="_-* #,##0.00\ &quot;€&quot;_-;\-* #,##0.00\ &quot;€&quot;_-;_-* &quot;-&quot;??\ &quot;€&quot;_-;_-@_-"/>
    <numFmt numFmtId="164" formatCode="_-* #,##0.00\ _€_-;\-* #,##0.00\ _€_-;_-* &quot;-&quot;??\ _€_-;_-@_-"/>
    <numFmt numFmtId="165" formatCode="0.0%"/>
    <numFmt numFmtId="166" formatCode="0.000"/>
    <numFmt numFmtId="167" formatCode="_-* #,##0.00\ [$€-1]_-;\-* #,##0.00\ [$€-1]_-;_-* &quot;-&quot;??\ [$€-1]_-"/>
    <numFmt numFmtId="168" formatCode="0.0"/>
    <numFmt numFmtId="169" formatCode="yy&quot; ans et &quot;m&quot; mois&quot;"/>
    <numFmt numFmtId="170" formatCode="_-* #,##0\ _€_-;\-* #,##0\ _€_-;_-* &quot;-&quot;??\ _€_-;_-@_-"/>
    <numFmt numFmtId="171" formatCode="_-* #,##0.0\ _€_-;\-* #,##0.0\ _€_-;_-* &quot;-&quot;?\ _€_-;_-@_-"/>
    <numFmt numFmtId="172" formatCode="#0"/>
    <numFmt numFmtId="173" formatCode="#,##0.00\ &quot;€&quot;"/>
    <numFmt numFmtId="174" formatCode="[$-40C]d\-mmm;@"/>
    <numFmt numFmtId="175" formatCode="d/m;@"/>
    <numFmt numFmtId="176" formatCode="0.00000"/>
    <numFmt numFmtId="177" formatCode="0.0000"/>
    <numFmt numFmtId="178" formatCode="0.000000"/>
    <numFmt numFmtId="179" formatCode="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sz val="10"/>
      <name val="Arial"/>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color indexed="9"/>
      <name val="Arial"/>
      <family val="2"/>
    </font>
    <font>
      <sz val="9"/>
      <name val="Arial"/>
      <family val="2"/>
    </font>
    <font>
      <sz val="10"/>
      <name val="Arial"/>
      <family val="2"/>
    </font>
    <font>
      <b/>
      <sz val="10"/>
      <name val="Arial"/>
      <family val="2"/>
    </font>
    <font>
      <b/>
      <sz val="9"/>
      <color indexed="9"/>
      <name val="Arial"/>
      <family val="2"/>
    </font>
    <font>
      <sz val="8"/>
      <name val="Arial"/>
      <family val="2"/>
    </font>
    <font>
      <sz val="9"/>
      <color indexed="8"/>
      <name val="Arial"/>
      <family val="2"/>
    </font>
    <font>
      <b/>
      <sz val="9"/>
      <name val="Arial"/>
      <family val="2"/>
    </font>
    <font>
      <sz val="8"/>
      <color indexed="9"/>
      <name val="Arial"/>
      <family val="2"/>
    </font>
    <font>
      <sz val="10"/>
      <name val="Helv"/>
      <charset val="204"/>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1"/>
      <color theme="1"/>
      <name val="Calibri"/>
      <family val="2"/>
      <scheme val="minor"/>
    </font>
    <font>
      <b/>
      <sz val="9"/>
      <color theme="1"/>
      <name val="Arial"/>
      <family val="2"/>
    </font>
    <font>
      <sz val="10"/>
      <name val="Arial"/>
      <family val="2"/>
    </font>
    <font>
      <b/>
      <sz val="8"/>
      <color indexed="9"/>
      <name val="Arial"/>
      <family val="2"/>
    </font>
    <font>
      <b/>
      <sz val="10"/>
      <color indexed="9"/>
      <name val="Arial"/>
      <family val="2"/>
    </font>
    <font>
      <i/>
      <sz val="6"/>
      <color indexed="9"/>
      <name val="Arial"/>
      <family val="2"/>
    </font>
    <font>
      <i/>
      <sz val="9"/>
      <name val="Arial"/>
      <family val="2"/>
    </font>
    <font>
      <sz val="9"/>
      <color theme="0"/>
      <name val="Arial"/>
      <family val="2"/>
    </font>
    <font>
      <b/>
      <sz val="12"/>
      <color indexed="10"/>
      <name val="Arial"/>
      <family val="2"/>
    </font>
    <font>
      <sz val="10"/>
      <color theme="0"/>
      <name val="Arial"/>
      <family val="2"/>
    </font>
    <font>
      <sz val="9"/>
      <color theme="1"/>
      <name val="Arial"/>
      <family val="2"/>
    </font>
    <font>
      <sz val="10"/>
      <color rgb="FFFF0000"/>
      <name val="Arial"/>
      <family val="2"/>
    </font>
    <font>
      <b/>
      <sz val="10"/>
      <color theme="1"/>
      <name val="Arial"/>
      <family val="2"/>
    </font>
    <font>
      <sz val="9"/>
      <color indexed="10"/>
      <name val="Arial"/>
      <family val="2"/>
    </font>
    <font>
      <b/>
      <sz val="11"/>
      <color theme="1"/>
      <name val="Calibri"/>
      <family val="2"/>
      <scheme val="minor"/>
    </font>
    <font>
      <b/>
      <u/>
      <sz val="9"/>
      <name val="Arial"/>
      <family val="2"/>
    </font>
    <font>
      <sz val="10"/>
      <color indexed="9"/>
      <name val="Arial"/>
      <family val="2"/>
    </font>
    <font>
      <b/>
      <sz val="9"/>
      <color indexed="10"/>
      <name val="Arial"/>
      <family val="2"/>
    </font>
    <font>
      <b/>
      <sz val="9"/>
      <color theme="0"/>
      <name val="Arial"/>
      <family val="2"/>
    </font>
    <font>
      <sz val="9"/>
      <color rgb="FFFF0000"/>
      <name val="Arial"/>
      <family val="2"/>
    </font>
    <font>
      <sz val="10"/>
      <name val="Calibri"/>
      <family val="2"/>
      <scheme val="minor"/>
    </font>
    <font>
      <sz val="10"/>
      <color theme="9" tint="-0.249977111117893"/>
      <name val="Arial"/>
      <family val="2"/>
    </font>
    <font>
      <sz val="9"/>
      <color theme="9" tint="-0.249977111117893"/>
      <name val="Arial"/>
      <family val="2"/>
    </font>
    <font>
      <sz val="10"/>
      <color theme="9" tint="-0.249977111117893"/>
      <name val="Calibri"/>
      <family val="2"/>
      <scheme val="minor"/>
    </font>
    <font>
      <sz val="10"/>
      <color theme="7" tint="-0.249977111117893"/>
      <name val="Arial"/>
      <family val="2"/>
    </font>
    <font>
      <sz val="9"/>
      <color theme="7" tint="-0.249977111117893"/>
      <name val="Arial"/>
      <family val="2"/>
    </font>
    <font>
      <sz val="10"/>
      <color theme="7" tint="-0.249977111117893"/>
      <name val="Calibri"/>
      <family val="2"/>
      <scheme val="minor"/>
    </font>
    <font>
      <sz val="10"/>
      <color indexed="8"/>
      <name val="Calibri"/>
      <family val="2"/>
      <scheme val="minor"/>
    </font>
    <font>
      <sz val="11"/>
      <name val="Calibri"/>
      <family val="2"/>
      <scheme val="minor"/>
    </font>
    <font>
      <sz val="9"/>
      <color theme="9"/>
      <name val="Arial"/>
      <family val="2"/>
    </font>
    <font>
      <sz val="10"/>
      <color theme="9"/>
      <name val="Calibri"/>
      <family val="2"/>
      <scheme val="minor"/>
    </font>
    <font>
      <sz val="10"/>
      <color theme="9"/>
      <name val="Arial"/>
      <family val="2"/>
    </font>
    <font>
      <sz val="9"/>
      <color theme="5" tint="-0.249977111117893"/>
      <name val="Arial"/>
      <family val="2"/>
    </font>
    <font>
      <sz val="10"/>
      <color theme="5" tint="-0.249977111117893"/>
      <name val="Calibri"/>
      <family val="2"/>
      <scheme val="minor"/>
    </font>
    <font>
      <sz val="10"/>
      <color theme="5" tint="-0.249977111117893"/>
      <name val="Arial"/>
      <family val="2"/>
    </font>
    <font>
      <sz val="9"/>
      <color theme="6" tint="-0.249977111117893"/>
      <name val="Arial"/>
      <family val="2"/>
    </font>
    <font>
      <sz val="10"/>
      <color theme="6" tint="-0.249977111117893"/>
      <name val="Calibri"/>
      <family val="2"/>
      <scheme val="minor"/>
    </font>
    <font>
      <sz val="9"/>
      <color theme="8" tint="-0.249977111117893"/>
      <name val="Arial"/>
      <family val="2"/>
    </font>
    <font>
      <sz val="10"/>
      <color theme="8" tint="-0.249977111117893"/>
      <name val="Calibri"/>
      <family val="2"/>
      <scheme val="minor"/>
    </font>
    <font>
      <sz val="10"/>
      <color theme="1"/>
      <name val="Calibri"/>
      <family val="2"/>
      <scheme val="minor"/>
    </font>
    <font>
      <sz val="9"/>
      <color theme="9" tint="-0.499984740745262"/>
      <name val="Arial"/>
      <family val="2"/>
    </font>
    <font>
      <sz val="10"/>
      <color theme="9" tint="-0.499984740745262"/>
      <name val="Calibri"/>
      <family val="2"/>
      <scheme val="minor"/>
    </font>
    <font>
      <sz val="10"/>
      <color theme="3" tint="0.39997558519241921"/>
      <name val="Arial"/>
      <family val="2"/>
    </font>
    <font>
      <sz val="9"/>
      <color theme="3" tint="0.39997558519241921"/>
      <name val="Arial"/>
      <family val="2"/>
    </font>
    <font>
      <sz val="10"/>
      <color theme="3" tint="0.39997558519241921"/>
      <name val="Calibri"/>
      <family val="2"/>
      <scheme val="minor"/>
    </font>
    <font>
      <b/>
      <sz val="10"/>
      <name val="Calibri"/>
      <family val="2"/>
      <scheme val="minor"/>
    </font>
    <font>
      <sz val="9"/>
      <color rgb="FF7030A0"/>
      <name val="Arial"/>
      <family val="2"/>
    </font>
    <font>
      <sz val="10"/>
      <color rgb="FF7030A0"/>
      <name val="Arial"/>
      <family val="2"/>
    </font>
    <font>
      <sz val="11"/>
      <color theme="7" tint="-0.249977111117893"/>
      <name val="Calibri"/>
      <family val="2"/>
      <scheme val="minor"/>
    </font>
    <font>
      <sz val="8"/>
      <color rgb="FF666666"/>
      <name val="Arial"/>
      <family val="2"/>
    </font>
    <font>
      <i/>
      <sz val="10"/>
      <name val="Arial"/>
      <family val="2"/>
    </font>
    <font>
      <i/>
      <sz val="8"/>
      <name val="Arial"/>
      <family val="2"/>
    </font>
    <font>
      <b/>
      <i/>
      <sz val="8"/>
      <color indexed="9"/>
      <name val="Arial"/>
      <family val="2"/>
    </font>
    <font>
      <b/>
      <sz val="8"/>
      <color theme="0"/>
      <name val="Arial"/>
      <family val="2"/>
    </font>
    <font>
      <i/>
      <sz val="9"/>
      <color indexed="9"/>
      <name val="Arial"/>
      <family val="2"/>
    </font>
    <font>
      <sz val="11"/>
      <color theme="1"/>
      <name val="Arial"/>
      <family val="2"/>
    </font>
    <font>
      <sz val="8"/>
      <color theme="1"/>
      <name val="Arial"/>
      <family val="2"/>
    </font>
    <font>
      <sz val="8"/>
      <color theme="0"/>
      <name val="Arial"/>
      <family val="2"/>
    </font>
    <font>
      <sz val="9"/>
      <color rgb="FF000000"/>
      <name val="Arial"/>
      <family val="2"/>
    </font>
    <font>
      <b/>
      <sz val="10"/>
      <color indexed="10"/>
      <name val="Arial"/>
      <family val="2"/>
    </font>
    <font>
      <b/>
      <i/>
      <sz val="10"/>
      <color indexed="9"/>
      <name val="Arial"/>
      <family val="2"/>
    </font>
    <font>
      <sz val="10"/>
      <color indexed="10"/>
      <name val="Arial"/>
      <family val="2"/>
    </font>
    <font>
      <b/>
      <u/>
      <sz val="9"/>
      <color indexed="9"/>
      <name val="Arial"/>
      <family val="2"/>
    </font>
    <font>
      <i/>
      <sz val="9"/>
      <color indexed="8"/>
      <name val="Arial"/>
      <family val="2"/>
    </font>
    <font>
      <b/>
      <i/>
      <sz val="9"/>
      <color indexed="8"/>
      <name val="Arial"/>
      <family val="2"/>
    </font>
    <font>
      <b/>
      <i/>
      <sz val="9"/>
      <name val="Arial"/>
      <family val="2"/>
    </font>
    <font>
      <b/>
      <sz val="9"/>
      <color indexed="63"/>
      <name val="Arial"/>
      <family val="2"/>
    </font>
    <font>
      <u/>
      <sz val="10"/>
      <color theme="10"/>
      <name val="Arial"/>
      <family val="2"/>
    </font>
    <font>
      <b/>
      <sz val="16"/>
      <name val="Arial"/>
      <family val="2"/>
    </font>
    <font>
      <vertAlign val="superscript"/>
      <sz val="10"/>
      <name val="Arial"/>
      <family val="2"/>
    </font>
    <font>
      <b/>
      <i/>
      <sz val="10"/>
      <name val="Arial"/>
      <family val="2"/>
    </font>
    <font>
      <vertAlign val="subscript"/>
      <sz val="10"/>
      <name val="Arial"/>
      <family val="2"/>
    </font>
    <font>
      <i/>
      <sz val="10"/>
      <color theme="3"/>
      <name val="Arial"/>
      <family val="2"/>
    </font>
    <font>
      <b/>
      <sz val="11"/>
      <color rgb="FF000000"/>
      <name val="Calibri"/>
      <family val="2"/>
    </font>
    <font>
      <sz val="9"/>
      <color rgb="FFFFFFFF"/>
      <name val="Arial"/>
      <family val="2"/>
    </font>
    <font>
      <b/>
      <i/>
      <sz val="10"/>
      <color indexed="8"/>
      <name val="Arial"/>
      <family val="2"/>
    </font>
    <font>
      <i/>
      <sz val="10"/>
      <color indexed="8"/>
      <name val="Arial"/>
      <family val="2"/>
    </font>
    <font>
      <i/>
      <sz val="10"/>
      <color indexed="9"/>
      <name val="Arial"/>
      <family val="2"/>
    </font>
    <font>
      <sz val="10"/>
      <color rgb="FF000000"/>
      <name val="Arial"/>
      <family val="2"/>
    </font>
    <font>
      <b/>
      <sz val="9"/>
      <color rgb="FF000000"/>
      <name val="Arial"/>
      <family val="2"/>
    </font>
    <font>
      <b/>
      <sz val="9"/>
      <color rgb="FFFFFFFF"/>
      <name val="Arial"/>
      <family val="2"/>
    </font>
    <font>
      <b/>
      <sz val="8"/>
      <color rgb="FFFF0000"/>
      <name val="Arial"/>
      <family val="2"/>
    </font>
    <font>
      <u/>
      <sz val="10"/>
      <color indexed="12"/>
      <name val="Arial"/>
      <family val="2"/>
    </font>
    <font>
      <sz val="8"/>
      <color rgb="FF000000"/>
      <name val="Calibri"/>
      <family val="2"/>
    </font>
    <font>
      <sz val="8"/>
      <color rgb="FF333333"/>
      <name val="Arial"/>
      <family val="2"/>
      <charset val="1"/>
    </font>
    <font>
      <sz val="8"/>
      <color rgb="FF000000"/>
      <name val="Arial"/>
      <family val="2"/>
    </font>
    <font>
      <sz val="9"/>
      <color rgb="FF444444"/>
      <name val="Arial"/>
      <family val="2"/>
    </font>
    <font>
      <b/>
      <sz val="8"/>
      <color rgb="FFFFFFFF"/>
      <name val="Arial"/>
      <family val="2"/>
    </font>
    <font>
      <b/>
      <sz val="11"/>
      <name val="Arial"/>
      <family val="2"/>
    </font>
    <font>
      <i/>
      <sz val="11"/>
      <color rgb="FF000000"/>
      <name val="Calibri"/>
      <family val="2"/>
    </font>
    <font>
      <b/>
      <i/>
      <sz val="11"/>
      <color rgb="FF000000"/>
      <name val="Calibri"/>
      <family val="2"/>
    </font>
    <font>
      <sz val="11"/>
      <color rgb="FF000000"/>
      <name val="Calibri"/>
      <family val="2"/>
    </font>
    <font>
      <sz val="11"/>
      <name val="Calibri"/>
      <family val="2"/>
    </font>
    <font>
      <sz val="9"/>
      <color rgb="FF333333"/>
      <name val="Arial"/>
      <family val="2"/>
    </font>
    <font>
      <sz val="10"/>
      <color rgb="FF000000"/>
      <name val="Arial"/>
      <family val="2"/>
    </font>
    <font>
      <b/>
      <sz val="8"/>
      <color rgb="FF000000"/>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rgb="FFEBC62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0C0C0"/>
        <bgColor rgb="FF000000"/>
      </patternFill>
    </fill>
    <fill>
      <patternFill patternType="solid">
        <fgColor rgb="FFFFFFFF"/>
        <bgColor indexed="64"/>
      </patternFill>
    </fill>
    <fill>
      <patternFill patternType="solid">
        <fgColor rgb="FFFFFFFF"/>
        <bgColor rgb="FF000000"/>
      </patternFill>
    </fill>
    <fill>
      <patternFill patternType="solid">
        <fgColor rgb="FF000000"/>
        <bgColor indexed="64"/>
      </patternFill>
    </fill>
    <fill>
      <patternFill patternType="solid">
        <fgColor rgb="FFFFFF00"/>
        <bgColor indexed="64"/>
      </patternFill>
    </fill>
    <fill>
      <patternFill patternType="solid">
        <fgColor rgb="FFEBC625"/>
        <bgColor rgb="FF000000"/>
      </patternFill>
    </fill>
    <fill>
      <patternFill patternType="solid">
        <fgColor rgb="FF000000"/>
        <bgColor rgb="FF000000"/>
      </patternFill>
    </fill>
    <fill>
      <patternFill patternType="solid">
        <fgColor rgb="FF0D0D0D"/>
        <bgColor indexed="64"/>
      </patternFill>
    </fill>
    <fill>
      <patternFill patternType="solid">
        <fgColor rgb="FF808080"/>
        <bgColor indexed="64"/>
      </patternFill>
    </fill>
    <fill>
      <patternFill patternType="solid">
        <fgColor rgb="FFBFBFBF"/>
        <bgColor indexed="64"/>
      </patternFill>
    </fill>
    <fill>
      <patternFill patternType="solid">
        <fgColor rgb="FFFFF2CC"/>
        <bgColor indexed="64"/>
      </patternFill>
    </fill>
  </fills>
  <borders count="34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hair">
        <color indexed="64"/>
      </top>
      <bottom style="hair">
        <color indexed="64"/>
      </bottom>
      <diagonal/>
    </border>
    <border>
      <left/>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hair">
        <color indexed="64"/>
      </top>
      <bottom style="medium">
        <color indexed="64"/>
      </bottom>
      <diagonal/>
    </border>
    <border>
      <left/>
      <right style="thick">
        <color indexed="64"/>
      </right>
      <top style="medium">
        <color indexed="64"/>
      </top>
      <bottom style="hair">
        <color indexed="64"/>
      </bottom>
      <diagonal/>
    </border>
    <border>
      <left/>
      <right/>
      <top style="medium">
        <color indexed="64"/>
      </top>
      <bottom style="hair">
        <color indexed="64"/>
      </bottom>
      <diagonal/>
    </border>
    <border>
      <left style="thick">
        <color indexed="64"/>
      </left>
      <right/>
      <top style="medium">
        <color indexed="64"/>
      </top>
      <bottom style="hair">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right/>
      <top style="hair">
        <color indexed="64"/>
      </top>
      <bottom/>
      <diagonal/>
    </border>
    <border>
      <left style="thick">
        <color indexed="64"/>
      </left>
      <right/>
      <top style="hair">
        <color indexed="64"/>
      </top>
      <bottom/>
      <diagonal/>
    </border>
    <border>
      <left style="medium">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ck">
        <color indexed="64"/>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ck">
        <color indexed="64"/>
      </left>
      <right style="hair">
        <color indexed="64"/>
      </right>
      <top style="medium">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medium">
        <color indexed="64"/>
      </left>
      <right/>
      <top/>
      <bottom style="thick">
        <color indexed="64"/>
      </bottom>
      <diagonal/>
    </border>
    <border>
      <left/>
      <right style="thick">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bottom/>
      <diagonal/>
    </border>
    <border>
      <left style="thick">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ck">
        <color indexed="64"/>
      </bottom>
      <diagonal/>
    </border>
    <border>
      <left style="thick">
        <color indexed="64"/>
      </left>
      <right/>
      <top style="medium">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medium">
        <color indexed="64"/>
      </left>
      <right/>
      <top style="thick">
        <color indexed="64"/>
      </top>
      <bottom/>
      <diagonal/>
    </border>
    <border>
      <left/>
      <right style="medium">
        <color indexed="64"/>
      </right>
      <top style="thick">
        <color indexed="64"/>
      </top>
      <bottom/>
      <diagonal/>
    </border>
    <border>
      <left style="thick">
        <color theme="0"/>
      </left>
      <right/>
      <top style="thick">
        <color indexed="64"/>
      </top>
      <bottom/>
      <diagonal/>
    </border>
    <border>
      <left/>
      <right style="thick">
        <color theme="0"/>
      </right>
      <top style="thick">
        <color indexed="64"/>
      </top>
      <bottom/>
      <diagonal/>
    </border>
    <border>
      <left style="thick">
        <color theme="0"/>
      </left>
      <right style="medium">
        <color indexed="64"/>
      </right>
      <top style="thick">
        <color indexed="64"/>
      </top>
      <bottom/>
      <diagonal/>
    </border>
    <border>
      <left style="medium">
        <color indexed="64"/>
      </left>
      <right style="thick">
        <color theme="0"/>
      </right>
      <top style="thick">
        <color indexed="64"/>
      </top>
      <bottom/>
      <diagonal/>
    </border>
    <border>
      <left/>
      <right style="medium">
        <color theme="0"/>
      </right>
      <top style="medium">
        <color indexed="64"/>
      </top>
      <bottom/>
      <diagonal/>
    </border>
    <border>
      <left/>
      <right style="medium">
        <color theme="0"/>
      </right>
      <top/>
      <bottom style="medium">
        <color indexed="64"/>
      </bottom>
      <diagonal/>
    </border>
    <border>
      <left style="medium">
        <color indexed="64"/>
      </left>
      <right style="medium">
        <color theme="0"/>
      </right>
      <top style="medium">
        <color indexed="64"/>
      </top>
      <bottom/>
      <diagonal/>
    </border>
    <border>
      <left style="thin">
        <color indexed="64"/>
      </left>
      <right style="medium">
        <color theme="0"/>
      </right>
      <top/>
      <bottom style="hair">
        <color indexed="64"/>
      </bottom>
      <diagonal/>
    </border>
    <border>
      <left style="thin">
        <color indexed="64"/>
      </left>
      <right style="medium">
        <color theme="0"/>
      </right>
      <top style="medium">
        <color indexed="64"/>
      </top>
      <bottom style="medium">
        <color indexed="64"/>
      </bottom>
      <diagonal/>
    </border>
    <border>
      <left style="medium">
        <color theme="0"/>
      </left>
      <right style="thin">
        <color indexed="64"/>
      </right>
      <top style="medium">
        <color indexed="64"/>
      </top>
      <bottom style="medium">
        <color indexed="64"/>
      </bottom>
      <diagonal/>
    </border>
    <border>
      <left style="medium">
        <color theme="0"/>
      </left>
      <right/>
      <top style="medium">
        <color indexed="64"/>
      </top>
      <bottom/>
      <diagonal/>
    </border>
    <border>
      <left style="medium">
        <color theme="0"/>
      </left>
      <right/>
      <top/>
      <bottom style="medium">
        <color indexed="64"/>
      </bottom>
      <diagonal/>
    </border>
    <border>
      <left style="medium">
        <color theme="0"/>
      </left>
      <right style="medium">
        <color indexed="64"/>
      </right>
      <top style="medium">
        <color indexed="64"/>
      </top>
      <bottom style="medium">
        <color indexed="64"/>
      </bottom>
      <diagonal/>
    </border>
    <border>
      <left style="medium">
        <color theme="0"/>
      </left>
      <right style="thin">
        <color indexed="64"/>
      </right>
      <top/>
      <bottom style="hair">
        <color indexed="64"/>
      </bottom>
      <diagonal/>
    </border>
    <border>
      <left style="medium">
        <color indexed="64"/>
      </left>
      <right style="medium">
        <color theme="0"/>
      </right>
      <top style="medium">
        <color indexed="64"/>
      </top>
      <bottom style="medium">
        <color indexed="64"/>
      </bottom>
      <diagonal/>
    </border>
    <border>
      <left style="thick">
        <color theme="0"/>
      </left>
      <right style="thick">
        <color theme="0"/>
      </right>
      <top style="thick">
        <color indexed="64"/>
      </top>
      <bottom style="medium">
        <color indexed="64"/>
      </bottom>
      <diagonal/>
    </border>
    <border>
      <left/>
      <right style="medium">
        <color indexed="64"/>
      </right>
      <top/>
      <bottom style="thick">
        <color indexed="64"/>
      </bottom>
      <diagonal/>
    </border>
    <border>
      <left style="thick">
        <color theme="0"/>
      </left>
      <right/>
      <top/>
      <bottom style="thick">
        <color indexed="64"/>
      </bottom>
      <diagonal/>
    </border>
    <border>
      <left/>
      <right style="thick">
        <color theme="0"/>
      </right>
      <top/>
      <bottom style="thick">
        <color indexed="64"/>
      </bottom>
      <diagonal/>
    </border>
    <border>
      <left style="thick">
        <color theme="0"/>
      </left>
      <right style="medium">
        <color indexed="64"/>
      </right>
      <top/>
      <bottom style="medium">
        <color indexed="64"/>
      </bottom>
      <diagonal/>
    </border>
    <border>
      <left style="medium">
        <color indexed="64"/>
      </left>
      <right style="thick">
        <color theme="0"/>
      </right>
      <top/>
      <bottom style="medium">
        <color indexed="64"/>
      </bottom>
      <diagonal/>
    </border>
    <border>
      <left style="thick">
        <color theme="0"/>
      </left>
      <right style="thick">
        <color theme="0"/>
      </right>
      <top/>
      <bottom style="thick">
        <color indexed="64"/>
      </bottom>
      <diagonal/>
    </border>
    <border>
      <left style="medium">
        <color theme="0"/>
      </left>
      <right style="medium">
        <color theme="0"/>
      </right>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theme="0"/>
      </left>
      <right style="medium">
        <color theme="0"/>
      </right>
      <top/>
      <bottom style="thick">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theme="0"/>
      </left>
      <right style="thin">
        <color theme="0"/>
      </right>
      <top/>
      <bottom style="thick">
        <color indexed="64"/>
      </bottom>
      <diagonal/>
    </border>
    <border>
      <left style="thin">
        <color theme="0"/>
      </left>
      <right/>
      <top/>
      <bottom style="thick">
        <color indexed="64"/>
      </bottom>
      <diagonal/>
    </border>
    <border>
      <left/>
      <right style="thin">
        <color theme="0"/>
      </right>
      <top/>
      <bottom style="thick">
        <color indexed="64"/>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thick">
        <color theme="0"/>
      </left>
      <right/>
      <top style="medium">
        <color indexed="64"/>
      </top>
      <bottom style="thick">
        <color indexed="64"/>
      </bottom>
      <diagonal/>
    </border>
    <border>
      <left/>
      <right style="thick">
        <color theme="0"/>
      </right>
      <top style="medium">
        <color indexed="64"/>
      </top>
      <bottom style="thick">
        <color indexed="64"/>
      </bottom>
      <diagonal/>
    </border>
    <border>
      <left style="thick">
        <color theme="0"/>
      </left>
      <right/>
      <top style="medium">
        <color indexed="64"/>
      </top>
      <bottom style="medium">
        <color indexed="64"/>
      </bottom>
      <diagonal/>
    </border>
    <border>
      <left/>
      <right style="thick">
        <color theme="0"/>
      </right>
      <top style="medium">
        <color indexed="64"/>
      </top>
      <bottom style="medium">
        <color indexed="64"/>
      </bottom>
      <diagonal/>
    </border>
    <border>
      <left style="thick">
        <color theme="0"/>
      </left>
      <right style="thick">
        <color theme="0"/>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
      <left style="thin">
        <color indexed="64"/>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rgb="FFFFFFFF"/>
      </left>
      <right style="thin">
        <color theme="0"/>
      </right>
      <top style="thin">
        <color indexed="64"/>
      </top>
      <bottom style="thin">
        <color rgb="FFFFFFFF"/>
      </bottom>
      <diagonal/>
    </border>
    <border>
      <left style="thin">
        <color indexed="64"/>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indexed="64"/>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style="medium">
        <color indexed="64"/>
      </left>
      <right style="thin">
        <color rgb="FFFFFFFF"/>
      </right>
      <top style="medium">
        <color indexed="64"/>
      </top>
      <bottom style="thin">
        <color indexed="64"/>
      </bottom>
      <diagonal/>
    </border>
    <border>
      <left style="thin">
        <color rgb="FFFFFFFF"/>
      </left>
      <right style="thin">
        <color rgb="FFFFFFFF"/>
      </right>
      <top style="medium">
        <color indexed="64"/>
      </top>
      <bottom style="thin">
        <color indexed="64"/>
      </bottom>
      <diagonal/>
    </border>
    <border>
      <left style="thin">
        <color rgb="FFFFFFFF"/>
      </left>
      <right style="medium">
        <color indexed="64"/>
      </right>
      <top style="medium">
        <color indexed="64"/>
      </top>
      <bottom style="thin">
        <color indexed="64"/>
      </bottom>
      <diagonal/>
    </border>
    <border>
      <left style="medium">
        <color indexed="64"/>
      </left>
      <right style="thin">
        <color rgb="FFFFFFFF"/>
      </right>
      <top/>
      <bottom style="medium">
        <color indexed="64"/>
      </bottom>
      <diagonal/>
    </border>
    <border>
      <left style="thin">
        <color rgb="FFFFFFFF"/>
      </left>
      <right style="thin">
        <color rgb="FFFFFFFF"/>
      </right>
      <top style="thin">
        <color indexed="64"/>
      </top>
      <bottom style="medium">
        <color indexed="64"/>
      </bottom>
      <diagonal/>
    </border>
    <border>
      <left style="thin">
        <color rgb="FFFFFFFF"/>
      </left>
      <right style="thin">
        <color indexed="64"/>
      </right>
      <top style="thin">
        <color indexed="64"/>
      </top>
      <bottom style="medium">
        <color indexed="64"/>
      </bottom>
      <diagonal/>
    </border>
    <border>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style="medium">
        <color indexed="64"/>
      </left>
      <right/>
      <top style="thin">
        <color rgb="FF000000"/>
      </top>
      <bottom style="thin">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FFFFFF"/>
      </left>
      <right style="thin">
        <color rgb="FFFFFFFF"/>
      </right>
      <top style="thin">
        <color rgb="FFFFFFFF"/>
      </top>
      <bottom/>
      <diagonal/>
    </border>
    <border>
      <left/>
      <right style="thin">
        <color rgb="FFFFFFFF"/>
      </right>
      <top style="thin">
        <color indexed="64"/>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style="medium">
        <color indexed="64"/>
      </bottom>
      <diagonal/>
    </border>
    <border>
      <left/>
      <right style="thick">
        <color indexed="64"/>
      </right>
      <top style="hair">
        <color indexed="64"/>
      </top>
      <bottom/>
      <diagonal/>
    </border>
    <border>
      <left style="medium">
        <color rgb="FFFFFFFF"/>
      </left>
      <right style="medium">
        <color rgb="FFFFFFFF"/>
      </right>
      <top style="thin">
        <color rgb="FF000000"/>
      </top>
      <bottom style="thin">
        <color rgb="FF000000"/>
      </bottom>
      <diagonal/>
    </border>
    <border>
      <left style="medium">
        <color rgb="FFFFFFFF"/>
      </left>
      <right/>
      <top/>
      <bottom style="thin">
        <color rgb="FF000000"/>
      </bottom>
      <diagonal/>
    </border>
    <border>
      <left/>
      <right style="medium">
        <color rgb="FFFFFFFF"/>
      </right>
      <top/>
      <bottom style="thin">
        <color rgb="FF000000"/>
      </bottom>
      <diagonal/>
    </border>
    <border>
      <left/>
      <right style="medium">
        <color rgb="FFFFFFFF"/>
      </right>
      <top style="thin">
        <color rgb="FF000000"/>
      </top>
      <bottom style="thin">
        <color rgb="FF000000"/>
      </bottom>
      <diagonal/>
    </border>
    <border>
      <left style="medium">
        <color rgb="FFFFFFFF"/>
      </left>
      <right style="medium">
        <color rgb="FFFFFFFF"/>
      </right>
      <top/>
      <bottom style="thin">
        <color rgb="FF000000"/>
      </bottom>
      <diagonal/>
    </border>
    <border>
      <left style="medium">
        <color rgb="FFFFFFFF"/>
      </left>
      <right style="medium">
        <color rgb="FFFFFFFF"/>
      </right>
      <top style="thin">
        <color rgb="FF000000"/>
      </top>
      <bottom style="medium">
        <color indexed="64"/>
      </bottom>
      <diagonal/>
    </border>
    <border>
      <left style="medium">
        <color rgb="FFFFFFFF"/>
      </left>
      <right/>
      <top style="thin">
        <color rgb="FF000000"/>
      </top>
      <bottom style="thin">
        <color rgb="FF000000"/>
      </bottom>
      <diagonal/>
    </border>
    <border>
      <left style="medium">
        <color rgb="FFFFFFFF"/>
      </left>
      <right/>
      <top style="thin">
        <color rgb="FF000000"/>
      </top>
      <bottom/>
      <diagonal/>
    </border>
    <border>
      <left/>
      <right style="medium">
        <color rgb="FFFFFFFF"/>
      </right>
      <top style="thin">
        <color rgb="FF000000"/>
      </top>
      <bottom/>
      <diagonal/>
    </border>
    <border>
      <left style="medium">
        <color rgb="FFFFFFFF"/>
      </left>
      <right style="medium">
        <color rgb="FFFFFFFF"/>
      </right>
      <top style="thin">
        <color rgb="FF000000"/>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
      <left style="medium">
        <color indexed="64"/>
      </left>
      <right style="thin">
        <color rgb="FF000000"/>
      </right>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top/>
      <bottom/>
      <diagonal/>
    </border>
    <border>
      <left style="thin">
        <color indexed="64"/>
      </left>
      <right style="medium">
        <color rgb="FF000000"/>
      </right>
      <top/>
      <bottom/>
      <diagonal/>
    </border>
    <border>
      <left/>
      <right style="thin">
        <color rgb="FF000000"/>
      </right>
      <top style="thin">
        <color indexed="64"/>
      </top>
      <bottom/>
      <diagonal/>
    </border>
    <border>
      <left/>
      <right/>
      <top style="medium">
        <color rgb="FF000000"/>
      </top>
      <bottom/>
      <diagonal/>
    </border>
    <border>
      <left style="medium">
        <color rgb="FF000000"/>
      </left>
      <right/>
      <top style="thin">
        <color indexed="64"/>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right style="medium">
        <color rgb="FF000000"/>
      </right>
      <top style="thin">
        <color indexed="64"/>
      </top>
      <bottom/>
      <diagonal/>
    </border>
    <border>
      <left/>
      <right style="medium">
        <color rgb="FF000000"/>
      </right>
      <top/>
      <bottom style="medium">
        <color rgb="FF000000"/>
      </bottom>
      <diagonal/>
    </border>
    <border>
      <left/>
      <right/>
      <top/>
      <bottom style="medium">
        <color rgb="FF000000"/>
      </bottom>
      <diagonal/>
    </border>
  </borders>
  <cellStyleXfs count="2005">
    <xf numFmtId="0" fontId="0" fillId="0" borderId="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6" fillId="0" borderId="2" applyNumberFormat="0" applyFill="0" applyAlignment="0" applyProtection="0"/>
    <xf numFmtId="0" fontId="16" fillId="0" borderId="2" applyNumberFormat="0" applyFill="0" applyAlignment="0" applyProtection="0"/>
    <xf numFmtId="0" fontId="16" fillId="0" borderId="2" applyNumberFormat="0" applyFill="0" applyAlignment="0" applyProtection="0"/>
    <xf numFmtId="0" fontId="19" fillId="21" borderId="3" applyNumberFormat="0" applyFont="0" applyAlignment="0" applyProtection="0"/>
    <xf numFmtId="0" fontId="19" fillId="21" borderId="3" applyNumberFormat="0" applyFont="0" applyAlignment="0" applyProtection="0"/>
    <xf numFmtId="0" fontId="5"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7" fillId="21" borderId="3" applyNumberFormat="0" applyFont="0" applyAlignment="0" applyProtection="0"/>
    <xf numFmtId="0" fontId="19" fillId="21" borderId="3" applyNumberFormat="0" applyFont="0" applyAlignment="0" applyProtection="0"/>
    <xf numFmtId="0" fontId="38" fillId="21" borderId="3" applyNumberFormat="0" applyFont="0" applyAlignment="0" applyProtection="0"/>
    <xf numFmtId="0" fontId="19" fillId="21" borderId="3" applyNumberFormat="0" applyFont="0" applyAlignment="0" applyProtection="0"/>
    <xf numFmtId="0" fontId="40"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4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40"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46" fillId="21" borderId="3" applyNumberFormat="0" applyFont="0" applyAlignment="0" applyProtection="0"/>
    <xf numFmtId="0" fontId="45" fillId="21" borderId="3" applyNumberFormat="0" applyFont="0" applyAlignment="0" applyProtection="0"/>
    <xf numFmtId="0" fontId="46"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36" fillId="21" borderId="3" applyNumberFormat="0" applyFont="0" applyAlignment="0" applyProtection="0"/>
    <xf numFmtId="0" fontId="39" fillId="21" borderId="3" applyNumberFormat="0" applyFont="0" applyAlignment="0" applyProtection="0"/>
    <xf numFmtId="0" fontId="19" fillId="21" borderId="3" applyNumberFormat="0" applyFont="0" applyAlignment="0" applyProtection="0"/>
    <xf numFmtId="0" fontId="41" fillId="21" borderId="3" applyNumberFormat="0" applyFont="0" applyAlignment="0" applyProtection="0"/>
    <xf numFmtId="0" fontId="19" fillId="21" borderId="3" applyNumberFormat="0" applyFont="0" applyAlignment="0" applyProtection="0"/>
    <xf numFmtId="0" fontId="19" fillId="21" borderId="3" applyNumberFormat="0" applyFon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167" fontId="5"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3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7"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40"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46"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40"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46"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67" fontId="43" fillId="0" borderId="0" applyFont="0" applyFill="0" applyBorder="0" applyAlignment="0" applyProtection="0"/>
    <xf numFmtId="167" fontId="19" fillId="0" borderId="0" applyFont="0" applyFill="0" applyBorder="0" applyAlignment="0" applyProtection="0"/>
    <xf numFmtId="167" fontId="43" fillId="0" borderId="0" applyFont="0" applyFill="0" applyBorder="0" applyAlignment="0" applyProtection="0"/>
    <xf numFmtId="167" fontId="19" fillId="0" borderId="0" applyFont="0" applyFill="0" applyBorder="0" applyAlignment="0" applyProtection="0"/>
    <xf numFmtId="167" fontId="43" fillId="0" borderId="0" applyFont="0" applyFill="0" applyBorder="0" applyAlignment="0" applyProtection="0"/>
    <xf numFmtId="167" fontId="19" fillId="0" borderId="0" applyFont="0" applyFill="0" applyBorder="0" applyAlignment="0" applyProtection="0"/>
    <xf numFmtId="167" fontId="44" fillId="0" borderId="0" applyFont="0" applyFill="0" applyBorder="0" applyAlignment="0" applyProtection="0"/>
    <xf numFmtId="167" fontId="19" fillId="0" borderId="0" applyFont="0" applyFill="0" applyBorder="0" applyAlignment="0" applyProtection="0"/>
    <xf numFmtId="167" fontId="44" fillId="0" borderId="0" applyFont="0" applyFill="0" applyBorder="0" applyAlignment="0" applyProtection="0"/>
    <xf numFmtId="167" fontId="19" fillId="0" borderId="0" applyFont="0" applyFill="0" applyBorder="0" applyAlignment="0" applyProtection="0"/>
    <xf numFmtId="167" fontId="44" fillId="0" borderId="0" applyFont="0" applyFill="0" applyBorder="0" applyAlignment="0" applyProtection="0"/>
    <xf numFmtId="167" fontId="19"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44" fillId="0" borderId="0" applyFont="0" applyFill="0" applyBorder="0" applyAlignment="0" applyProtection="0"/>
    <xf numFmtId="167" fontId="19" fillId="0" borderId="0" applyFont="0" applyFill="0" applyBorder="0" applyAlignment="0" applyProtection="0"/>
    <xf numFmtId="167" fontId="44" fillId="0" borderId="0" applyFont="0" applyFill="0" applyBorder="0" applyAlignment="0" applyProtection="0"/>
    <xf numFmtId="167" fontId="19" fillId="0" borderId="0" applyFont="0" applyFill="0" applyBorder="0" applyAlignment="0" applyProtection="0"/>
    <xf numFmtId="167" fontId="44" fillId="0" borderId="0" applyFont="0" applyFill="0" applyBorder="0" applyAlignment="0" applyProtection="0"/>
    <xf numFmtId="167" fontId="19"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64" fontId="5" fillId="0" borderId="0" applyFont="0" applyFill="0" applyBorder="0" applyAlignment="0" applyProtection="0"/>
    <xf numFmtId="164" fontId="48" fillId="0" borderId="0" applyFont="0" applyFill="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48"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27"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4" fillId="20" borderId="4" applyNumberFormat="0" applyAlignment="0" applyProtection="0"/>
    <xf numFmtId="0" fontId="14" fillId="20" borderId="4" applyNumberFormat="0" applyAlignment="0" applyProtection="0"/>
    <xf numFmtId="0" fontId="14" fillId="20" borderId="4"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17" fillId="23" borderId="9" applyNumberFormat="0" applyAlignment="0" applyProtection="0"/>
    <xf numFmtId="0" fontId="17" fillId="23" borderId="9" applyNumberFormat="0" applyAlignment="0" applyProtection="0"/>
    <xf numFmtId="0" fontId="17" fillId="23" borderId="9" applyNumberFormat="0" applyAlignment="0" applyProtection="0"/>
    <xf numFmtId="9" fontId="50"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5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48" fillId="0" borderId="0"/>
    <xf numFmtId="44" fontId="50" fillId="0" borderId="0" applyFont="0" applyFill="0" applyBorder="0" applyAlignment="0" applyProtection="0"/>
    <xf numFmtId="9" fontId="48" fillId="0" borderId="0" applyFont="0" applyFill="0" applyBorder="0" applyAlignment="0" applyProtection="0"/>
    <xf numFmtId="0" fontId="19" fillId="0" borderId="0"/>
    <xf numFmtId="0" fontId="19" fillId="0" borderId="0"/>
    <xf numFmtId="0" fontId="23" fillId="0" borderId="0"/>
    <xf numFmtId="164" fontId="19" fillId="0" borderId="0" applyFont="0" applyFill="0" applyBorder="0" applyAlignment="0" applyProtection="0"/>
    <xf numFmtId="0" fontId="50" fillId="0" borderId="0" applyFill="0" applyBorder="0"/>
    <xf numFmtId="0" fontId="19" fillId="0" borderId="0" applyFill="0" applyBorder="0"/>
    <xf numFmtId="9" fontId="19" fillId="0" borderId="0" applyFont="0" applyFill="0" applyBorder="0" applyAlignment="0" applyProtection="0"/>
    <xf numFmtId="0" fontId="19" fillId="0" borderId="0" applyFill="0" applyBorder="0"/>
    <xf numFmtId="0" fontId="19" fillId="0" borderId="0" applyFill="0" applyBorder="0"/>
    <xf numFmtId="0" fontId="19" fillId="0" borderId="0" applyFill="0" applyBorder="0"/>
    <xf numFmtId="0" fontId="19" fillId="0" borderId="0" applyFill="0" applyBorder="0"/>
    <xf numFmtId="0" fontId="19" fillId="0" borderId="0" applyFill="0" applyBorder="0"/>
    <xf numFmtId="0" fontId="19" fillId="0" borderId="0" applyFill="0" applyBorder="0"/>
    <xf numFmtId="0" fontId="19" fillId="0" borderId="0" applyFill="0" applyBorder="0"/>
    <xf numFmtId="0" fontId="19" fillId="0" borderId="0" applyFill="0" applyBorder="0"/>
    <xf numFmtId="0" fontId="19" fillId="0" borderId="0" applyFill="0" applyBorder="0"/>
    <xf numFmtId="0" fontId="115" fillId="0" borderId="0" applyNumberFormat="0" applyFill="0" applyBorder="0" applyAlignment="0" applyProtection="0"/>
    <xf numFmtId="0" fontId="19" fillId="0" borderId="0"/>
    <xf numFmtId="9" fontId="19" fillId="0" borderId="0" applyFont="0" applyFill="0" applyBorder="0" applyAlignment="0" applyProtection="0"/>
    <xf numFmtId="0" fontId="4"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5" fillId="0" borderId="0"/>
    <xf numFmtId="0" fontId="130"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applyFill="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9" fontId="5" fillId="0" borderId="0" applyFont="0" applyFill="0" applyBorder="0" applyAlignment="0" applyProtection="0"/>
    <xf numFmtId="164" fontId="5" fillId="0" borderId="0" applyFont="0" applyFill="0" applyBorder="0" applyAlignment="0" applyProtection="0"/>
    <xf numFmtId="0" fontId="5" fillId="0" borderId="0" applyFill="0" applyBorder="0"/>
    <xf numFmtId="9" fontId="5" fillId="0" borderId="0" applyFont="0" applyFill="0" applyBorder="0" applyAlignment="0" applyProtection="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xf numFmtId="0" fontId="5" fillId="0" borderId="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9" fontId="2" fillId="0" borderId="0" applyFont="0" applyFill="0" applyBorder="0" applyAlignment="0" applyProtection="0"/>
    <xf numFmtId="0" fontId="5" fillId="0" borderId="0"/>
    <xf numFmtId="164" fontId="5" fillId="0" borderId="0" applyFont="0" applyFill="0" applyBorder="0" applyAlignment="0" applyProtection="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applyFill="0" applyBorder="0"/>
    <xf numFmtId="0" fontId="5" fillId="0" borderId="0"/>
    <xf numFmtId="0" fontId="5" fillId="0" borderId="0" applyFill="0" applyBorder="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applyFill="0" applyBorder="0"/>
    <xf numFmtId="0" fontId="5" fillId="0" borderId="0"/>
    <xf numFmtId="0" fontId="2" fillId="0" borderId="0"/>
    <xf numFmtId="16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applyFill="0" applyBorder="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 fillId="0" borderId="0"/>
    <xf numFmtId="44" fontId="5"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5" fillId="0" borderId="0" applyFill="0" applyBorder="0"/>
    <xf numFmtId="164" fontId="5" fillId="0" borderId="0" applyFont="0" applyFill="0" applyBorder="0" applyAlignment="0" applyProtection="0"/>
    <xf numFmtId="0" fontId="5" fillId="0" borderId="0" applyFill="0" applyBorder="0"/>
    <xf numFmtId="0" fontId="5" fillId="0" borderId="0" applyFill="0" applyBorder="0"/>
    <xf numFmtId="9" fontId="5" fillId="0" borderId="0" applyFont="0" applyFill="0" applyBorder="0" applyAlignment="0" applyProtection="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applyFill="0" applyBorder="0"/>
    <xf numFmtId="0" fontId="5"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applyFill="0" applyBorder="0"/>
    <xf numFmtId="0" fontId="5" fillId="0" borderId="0"/>
    <xf numFmtId="0" fontId="5" fillId="0" borderId="0"/>
    <xf numFmtId="0" fontId="5" fillId="0" borderId="0" applyFill="0" applyBorder="0"/>
    <xf numFmtId="0" fontId="5" fillId="0" borderId="0"/>
    <xf numFmtId="0" fontId="5" fillId="0" borderId="0"/>
    <xf numFmtId="0" fontId="5" fillId="0" borderId="0" applyFill="0" applyBorder="0"/>
    <xf numFmtId="0" fontId="5" fillId="0" borderId="0" applyFill="0" applyBorder="0"/>
    <xf numFmtId="0" fontId="5" fillId="0" borderId="0"/>
    <xf numFmtId="0" fontId="5" fillId="0" borderId="0"/>
    <xf numFmtId="0" fontId="5" fillId="0" borderId="0"/>
    <xf numFmtId="0" fontId="5" fillId="0" borderId="0"/>
    <xf numFmtId="0" fontId="2" fillId="0" borderId="0"/>
    <xf numFmtId="0" fontId="5" fillId="0" borderId="0"/>
    <xf numFmtId="0" fontId="5" fillId="0" borderId="0" applyFill="0" applyBorder="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applyFill="0" applyBorder="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5" fillId="21" borderId="3" applyNumberFormat="0" applyFon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164" fontId="2" fillId="0" borderId="0" applyFont="0" applyFill="0" applyBorder="0" applyAlignment="0" applyProtection="0"/>
    <xf numFmtId="0" fontId="2" fillId="0" borderId="0"/>
    <xf numFmtId="0" fontId="2" fillId="0" borderId="0"/>
    <xf numFmtId="0" fontId="14" fillId="20" borderId="4" applyNumberFormat="0" applyAlignment="0" applyProtection="0"/>
    <xf numFmtId="0" fontId="14" fillId="20" borderId="4" applyNumberFormat="0" applyAlignment="0" applyProtection="0"/>
    <xf numFmtId="0" fontId="14" fillId="20" borderId="4" applyNumberFormat="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1881">
    <xf numFmtId="0" fontId="0" fillId="0" borderId="0" xfId="0"/>
    <xf numFmtId="0" fontId="26" fillId="0" borderId="0" xfId="0" applyFont="1"/>
    <xf numFmtId="0" fontId="25" fillId="0" borderId="0" xfId="0" applyFont="1"/>
    <xf numFmtId="0" fontId="25" fillId="0" borderId="0" xfId="0" applyFont="1" applyAlignment="1">
      <alignment wrapText="1"/>
    </xf>
    <xf numFmtId="0" fontId="0" fillId="25" borderId="0" xfId="0" applyFill="1"/>
    <xf numFmtId="0" fontId="25" fillId="25" borderId="0" xfId="0" applyFont="1" applyFill="1"/>
    <xf numFmtId="0" fontId="27" fillId="25" borderId="0" xfId="0" applyFont="1" applyFill="1" applyAlignment="1">
      <alignment vertical="center"/>
    </xf>
    <xf numFmtId="0" fontId="29" fillId="0" borderId="10" xfId="0" applyFont="1" applyBorder="1" applyAlignment="1">
      <alignment horizontal="center" vertical="center"/>
    </xf>
    <xf numFmtId="0" fontId="29" fillId="24" borderId="10" xfId="484" applyFont="1" applyFill="1" applyBorder="1" applyAlignment="1">
      <alignment horizontal="center" vertical="center"/>
    </xf>
    <xf numFmtId="0" fontId="29" fillId="24" borderId="10" xfId="0" applyFont="1" applyFill="1" applyBorder="1" applyAlignment="1">
      <alignment horizontal="center" vertical="center"/>
    </xf>
    <xf numFmtId="0" fontId="19" fillId="0" borderId="0" xfId="0" applyFont="1"/>
    <xf numFmtId="0" fontId="31" fillId="0" borderId="0" xfId="0" applyFont="1"/>
    <xf numFmtId="0" fontId="30" fillId="0" borderId="10" xfId="0" applyFont="1" applyBorder="1" applyAlignment="1">
      <alignment horizontal="left" vertical="center" wrapText="1"/>
    </xf>
    <xf numFmtId="4" fontId="25" fillId="0" borderId="10" xfId="0" applyNumberFormat="1" applyFont="1" applyBorder="1" applyAlignment="1">
      <alignment horizontal="right" vertical="center" wrapText="1"/>
    </xf>
    <xf numFmtId="0" fontId="29" fillId="0" borderId="0" xfId="0" applyFont="1"/>
    <xf numFmtId="0" fontId="28" fillId="27" borderId="19" xfId="0" applyFont="1" applyFill="1" applyBorder="1" applyAlignment="1">
      <alignment horizontal="center" vertical="center" wrapText="1"/>
    </xf>
    <xf numFmtId="16" fontId="28" fillId="27" borderId="19" xfId="0" applyNumberFormat="1" applyFont="1" applyFill="1" applyBorder="1" applyAlignment="1">
      <alignment horizontal="center" vertical="center" wrapText="1"/>
    </xf>
    <xf numFmtId="0" fontId="28" fillId="27" borderId="10" xfId="0" applyFont="1" applyFill="1" applyBorder="1" applyAlignment="1">
      <alignment horizontal="center" vertical="center" wrapText="1"/>
    </xf>
    <xf numFmtId="15" fontId="0" fillId="0" borderId="0" xfId="0" applyNumberFormat="1"/>
    <xf numFmtId="0" fontId="24" fillId="27" borderId="19" xfId="0" applyFont="1" applyFill="1" applyBorder="1" applyAlignment="1">
      <alignment horizontal="center" vertical="center" wrapText="1"/>
    </xf>
    <xf numFmtId="0" fontId="25" fillId="27" borderId="0" xfId="0" applyFont="1" applyFill="1"/>
    <xf numFmtId="0" fontId="28" fillId="27" borderId="0" xfId="0" applyFont="1" applyFill="1" applyAlignment="1">
      <alignment horizontal="center" vertical="center" wrapText="1"/>
    </xf>
    <xf numFmtId="169" fontId="28" fillId="27" borderId="0" xfId="0" applyNumberFormat="1" applyFont="1" applyFill="1" applyAlignment="1">
      <alignment horizontal="center" vertical="center" wrapText="1"/>
    </xf>
    <xf numFmtId="0" fontId="24" fillId="27" borderId="21" xfId="0" applyFont="1" applyFill="1" applyBorder="1" applyAlignment="1">
      <alignment horizontal="center" vertical="center" wrapText="1"/>
    </xf>
    <xf numFmtId="0" fontId="24" fillId="27" borderId="22" xfId="0" applyFont="1" applyFill="1" applyBorder="1" applyAlignment="1">
      <alignment horizontal="center" vertical="center" wrapText="1"/>
    </xf>
    <xf numFmtId="0" fontId="24" fillId="27" borderId="23" xfId="0" applyFont="1" applyFill="1" applyBorder="1" applyAlignment="1">
      <alignment horizontal="center" vertical="center" wrapText="1"/>
    </xf>
    <xf numFmtId="0" fontId="24" fillId="27" borderId="24" xfId="0" applyFont="1" applyFill="1" applyBorder="1" applyAlignment="1">
      <alignment horizontal="center" vertical="center" wrapText="1"/>
    </xf>
    <xf numFmtId="0" fontId="28" fillId="27" borderId="10" xfId="0" applyFont="1" applyFill="1" applyBorder="1" applyAlignment="1">
      <alignment horizontal="left" vertical="center" wrapText="1"/>
    </xf>
    <xf numFmtId="3" fontId="28" fillId="27" borderId="10" xfId="0" applyNumberFormat="1" applyFont="1" applyFill="1" applyBorder="1" applyAlignment="1">
      <alignment horizontal="right" vertical="center" wrapText="1"/>
    </xf>
    <xf numFmtId="4" fontId="28" fillId="27" borderId="10" xfId="0" applyNumberFormat="1" applyFont="1" applyFill="1" applyBorder="1" applyAlignment="1">
      <alignment horizontal="right" vertical="center" wrapText="1"/>
    </xf>
    <xf numFmtId="0" fontId="49" fillId="28" borderId="10" xfId="0" applyFont="1" applyFill="1" applyBorder="1" applyAlignment="1">
      <alignment horizontal="left" vertical="center" wrapText="1"/>
    </xf>
    <xf numFmtId="3" fontId="49" fillId="28" borderId="10" xfId="0" applyNumberFormat="1" applyFont="1" applyFill="1" applyBorder="1" applyAlignment="1">
      <alignment horizontal="right" vertical="center" wrapText="1"/>
    </xf>
    <xf numFmtId="4" fontId="49" fillId="28" borderId="10" xfId="0" applyNumberFormat="1" applyFont="1" applyFill="1" applyBorder="1" applyAlignment="1">
      <alignment horizontal="right" vertical="center" wrapText="1"/>
    </xf>
    <xf numFmtId="0" fontId="28" fillId="27" borderId="10" xfId="0" applyFont="1" applyFill="1" applyBorder="1" applyAlignment="1">
      <alignment horizontal="left" wrapText="1"/>
    </xf>
    <xf numFmtId="0" fontId="28" fillId="27" borderId="10" xfId="0" applyFont="1" applyFill="1" applyBorder="1" applyAlignment="1">
      <alignment horizontal="right" wrapText="1"/>
    </xf>
    <xf numFmtId="0" fontId="24" fillId="27" borderId="10" xfId="0" applyFont="1" applyFill="1" applyBorder="1"/>
    <xf numFmtId="3" fontId="28" fillId="27" borderId="26" xfId="0" applyNumberFormat="1" applyFont="1" applyFill="1" applyBorder="1" applyAlignment="1">
      <alignment vertical="center" wrapText="1"/>
    </xf>
    <xf numFmtId="3" fontId="28" fillId="27" borderId="0" xfId="0" applyNumberFormat="1" applyFont="1" applyFill="1" applyAlignment="1">
      <alignment horizontal="center" vertical="center" wrapText="1"/>
    </xf>
    <xf numFmtId="20" fontId="0" fillId="0" borderId="0" xfId="0" applyNumberFormat="1"/>
    <xf numFmtId="10" fontId="29" fillId="0" borderId="0" xfId="0" applyNumberFormat="1" applyFont="1"/>
    <xf numFmtId="0" fontId="29" fillId="0" borderId="11" xfId="0" applyFont="1" applyBorder="1" applyAlignment="1">
      <alignment horizontal="right"/>
    </xf>
    <xf numFmtId="0" fontId="0" fillId="24" borderId="0" xfId="0" applyFill="1"/>
    <xf numFmtId="0" fontId="24" fillId="27" borderId="10" xfId="0" applyFont="1" applyFill="1" applyBorder="1" applyAlignment="1">
      <alignment horizontal="center" wrapText="1"/>
    </xf>
    <xf numFmtId="0" fontId="52" fillId="27" borderId="10" xfId="0" applyFont="1" applyFill="1" applyBorder="1" applyAlignment="1">
      <alignment horizontal="right" wrapText="1"/>
    </xf>
    <xf numFmtId="165" fontId="52" fillId="27" borderId="10" xfId="644" applyNumberFormat="1" applyFont="1" applyFill="1" applyBorder="1" applyAlignment="1">
      <alignment horizontal="right" wrapText="1"/>
    </xf>
    <xf numFmtId="165" fontId="52" fillId="27" borderId="10" xfId="0" applyNumberFormat="1" applyFont="1" applyFill="1" applyBorder="1" applyAlignment="1">
      <alignment horizontal="right" wrapText="1"/>
    </xf>
    <xf numFmtId="165" fontId="27" fillId="0" borderId="10" xfId="644" applyNumberFormat="1" applyFont="1" applyFill="1" applyBorder="1" applyAlignment="1">
      <alignment horizontal="right" wrapText="1"/>
    </xf>
    <xf numFmtId="0" fontId="25" fillId="0" borderId="10" xfId="0" applyFont="1" applyBorder="1" applyAlignment="1">
      <alignment horizontal="left" wrapText="1"/>
    </xf>
    <xf numFmtId="0" fontId="53" fillId="27" borderId="10" xfId="0" applyFont="1" applyFill="1" applyBorder="1" applyAlignment="1">
      <alignment horizontal="left" vertical="top" wrapText="1"/>
    </xf>
    <xf numFmtId="0" fontId="27" fillId="0" borderId="10" xfId="0" applyFont="1" applyBorder="1" applyAlignment="1">
      <alignment horizontal="right" wrapText="1"/>
    </xf>
    <xf numFmtId="0" fontId="25" fillId="0" borderId="0" xfId="0" applyFont="1" applyAlignment="1">
      <alignment horizontal="center"/>
    </xf>
    <xf numFmtId="0" fontId="28" fillId="27" borderId="10" xfId="0" applyFont="1" applyFill="1" applyBorder="1" applyAlignment="1">
      <alignment horizontal="center" wrapText="1"/>
    </xf>
    <xf numFmtId="165" fontId="28" fillId="27" borderId="10" xfId="644" applyNumberFormat="1" applyFont="1" applyFill="1" applyBorder="1" applyAlignment="1">
      <alignment horizontal="left" wrapText="1"/>
    </xf>
    <xf numFmtId="0" fontId="25" fillId="24" borderId="10" xfId="0" applyFont="1" applyFill="1" applyBorder="1" applyAlignment="1">
      <alignment horizontal="center" wrapText="1"/>
    </xf>
    <xf numFmtId="0" fontId="0" fillId="0" borderId="10" xfId="0" applyBorder="1" applyAlignment="1">
      <alignment horizontal="center"/>
    </xf>
    <xf numFmtId="0" fontId="25" fillId="0" borderId="10" xfId="0" applyFont="1" applyBorder="1"/>
    <xf numFmtId="0" fontId="0" fillId="26" borderId="10" xfId="0" applyFill="1" applyBorder="1" applyAlignment="1">
      <alignment horizontal="center"/>
    </xf>
    <xf numFmtId="0" fontId="25" fillId="26" borderId="0" xfId="0" applyFont="1" applyFill="1" applyAlignment="1">
      <alignment horizontal="center"/>
    </xf>
    <xf numFmtId="0" fontId="24" fillId="27" borderId="0" xfId="0" applyFont="1" applyFill="1" applyAlignment="1">
      <alignment horizontal="center" wrapText="1"/>
    </xf>
    <xf numFmtId="0" fontId="54" fillId="0" borderId="0" xfId="0" applyFont="1" applyAlignment="1">
      <alignment horizontal="center"/>
    </xf>
    <xf numFmtId="0" fontId="54" fillId="0" borderId="0" xfId="0" applyFont="1"/>
    <xf numFmtId="0" fontId="25" fillId="25" borderId="0" xfId="0" applyFont="1" applyFill="1" applyAlignment="1">
      <alignment horizontal="center"/>
    </xf>
    <xf numFmtId="0" fontId="25" fillId="0" borderId="10" xfId="0" applyFont="1" applyBorder="1" applyAlignment="1">
      <alignment horizontal="right" wrapText="1"/>
    </xf>
    <xf numFmtId="0" fontId="28" fillId="27" borderId="10" xfId="0" applyFont="1" applyFill="1" applyBorder="1" applyAlignment="1">
      <alignment horizontal="right"/>
    </xf>
    <xf numFmtId="0" fontId="25" fillId="24" borderId="0" xfId="0" applyFont="1" applyFill="1"/>
    <xf numFmtId="0" fontId="25" fillId="24" borderId="10" xfId="0" applyFont="1" applyFill="1" applyBorder="1"/>
    <xf numFmtId="0" fontId="55" fillId="0" borderId="0" xfId="0" applyFont="1"/>
    <xf numFmtId="0" fontId="25" fillId="0" borderId="0" xfId="0" applyFont="1" applyAlignment="1">
      <alignment horizontal="left"/>
    </xf>
    <xf numFmtId="2" fontId="0" fillId="0" borderId="0" xfId="0" applyNumberFormat="1"/>
    <xf numFmtId="0" fontId="56" fillId="0" borderId="0" xfId="0" applyFont="1"/>
    <xf numFmtId="0" fontId="28" fillId="27" borderId="10" xfId="0" applyFont="1" applyFill="1" applyBorder="1" applyAlignment="1">
      <alignment horizontal="right" vertical="center" wrapText="1"/>
    </xf>
    <xf numFmtId="0" fontId="57" fillId="26" borderId="0" xfId="0" applyFont="1" applyFill="1"/>
    <xf numFmtId="0" fontId="25" fillId="26" borderId="10" xfId="0" applyFont="1" applyFill="1" applyBorder="1"/>
    <xf numFmtId="0" fontId="58" fillId="26" borderId="10" xfId="0" applyFont="1" applyFill="1" applyBorder="1" applyAlignment="1">
      <alignment horizontal="center"/>
    </xf>
    <xf numFmtId="0" fontId="25" fillId="0" borderId="30" xfId="0" applyFont="1" applyBorder="1" applyAlignment="1">
      <alignment horizontal="left" vertical="center" wrapText="1"/>
    </xf>
    <xf numFmtId="0" fontId="24" fillId="27" borderId="10" xfId="0" applyFont="1" applyFill="1" applyBorder="1" applyAlignment="1">
      <alignment vertical="center" wrapText="1"/>
    </xf>
    <xf numFmtId="0" fontId="24" fillId="27" borderId="10" xfId="0" applyFont="1" applyFill="1" applyBorder="1" applyAlignment="1">
      <alignment horizontal="left" vertical="center" wrapText="1"/>
    </xf>
    <xf numFmtId="0" fontId="31" fillId="25" borderId="0" xfId="0" applyFont="1" applyFill="1" applyAlignment="1">
      <alignment horizontal="left"/>
    </xf>
    <xf numFmtId="0" fontId="59" fillId="0" borderId="0" xfId="0" applyFont="1"/>
    <xf numFmtId="0" fontId="25" fillId="0" borderId="0" xfId="0" applyFont="1" applyAlignment="1">
      <alignment horizontal="left" vertical="center" wrapText="1"/>
    </xf>
    <xf numFmtId="0" fontId="60" fillId="26" borderId="0" xfId="0" applyFont="1" applyFill="1"/>
    <xf numFmtId="0" fontId="60" fillId="0" borderId="0" xfId="0" applyFont="1"/>
    <xf numFmtId="0" fontId="61" fillId="0" borderId="0" xfId="0" applyFont="1" applyAlignment="1">
      <alignment horizontal="left" vertical="center" wrapText="1"/>
    </xf>
    <xf numFmtId="10" fontId="25" fillId="0" borderId="10" xfId="644" applyNumberFormat="1" applyFont="1" applyBorder="1" applyAlignment="1">
      <alignment horizontal="center" vertical="center" wrapText="1"/>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0" fontId="24" fillId="27" borderId="25" xfId="0" applyFont="1" applyFill="1" applyBorder="1" applyAlignment="1">
      <alignment horizontal="center" vertical="center" wrapText="1"/>
    </xf>
    <xf numFmtId="0" fontId="31" fillId="26" borderId="0" xfId="0" applyFont="1" applyFill="1" applyAlignment="1">
      <alignment horizontal="center" vertical="center" wrapText="1"/>
    </xf>
    <xf numFmtId="0" fontId="62" fillId="0" borderId="0" xfId="0" applyFont="1"/>
    <xf numFmtId="165" fontId="25" fillId="0" borderId="25" xfId="490" applyNumberFormat="1" applyFont="1" applyFill="1" applyBorder="1" applyAlignment="1">
      <alignment horizontal="center" vertical="top" wrapText="1"/>
    </xf>
    <xf numFmtId="170" fontId="25" fillId="0" borderId="25" xfId="646" applyNumberFormat="1" applyFont="1" applyFill="1" applyBorder="1" applyAlignment="1">
      <alignment horizontal="center" vertical="top"/>
    </xf>
    <xf numFmtId="170" fontId="25" fillId="0" borderId="25" xfId="647" applyNumberFormat="1" applyFont="1" applyFill="1" applyBorder="1" applyAlignment="1">
      <alignment horizontal="center" vertical="top"/>
    </xf>
    <xf numFmtId="0" fontId="25" fillId="0" borderId="47" xfId="0" applyFont="1" applyBorder="1" applyAlignment="1">
      <alignment horizontal="left" vertical="center"/>
    </xf>
    <xf numFmtId="165" fontId="25" fillId="0" borderId="20" xfId="490" applyNumberFormat="1" applyFont="1" applyFill="1" applyBorder="1" applyAlignment="1">
      <alignment horizontal="center" vertical="top" wrapText="1"/>
    </xf>
    <xf numFmtId="170" fontId="25" fillId="0" borderId="20" xfId="646" applyNumberFormat="1" applyFont="1" applyFill="1" applyBorder="1" applyAlignment="1">
      <alignment horizontal="center" vertical="top"/>
    </xf>
    <xf numFmtId="170" fontId="25" fillId="0" borderId="20" xfId="647" applyNumberFormat="1" applyFont="1" applyFill="1" applyBorder="1" applyAlignment="1">
      <alignment horizontal="center" vertical="top"/>
    </xf>
    <xf numFmtId="0" fontId="25" fillId="0" borderId="33" xfId="0" applyFont="1" applyBorder="1" applyAlignment="1">
      <alignment horizontal="left" vertical="center"/>
    </xf>
    <xf numFmtId="0" fontId="24" fillId="27" borderId="19" xfId="468" applyFont="1" applyFill="1" applyBorder="1" applyAlignment="1">
      <alignment horizontal="center" vertical="top"/>
    </xf>
    <xf numFmtId="0" fontId="24" fillId="27" borderId="19" xfId="468" applyFont="1" applyFill="1" applyBorder="1" applyAlignment="1">
      <alignment horizontal="left" vertical="top"/>
    </xf>
    <xf numFmtId="0" fontId="31" fillId="25" borderId="0" xfId="0" applyFont="1" applyFill="1" applyAlignment="1">
      <alignment vertical="center"/>
    </xf>
    <xf numFmtId="170" fontId="25" fillId="0" borderId="0" xfId="0" applyNumberFormat="1" applyFont="1"/>
    <xf numFmtId="0" fontId="52" fillId="27" borderId="52" xfId="0" applyFont="1" applyFill="1" applyBorder="1"/>
    <xf numFmtId="170" fontId="25" fillId="0" borderId="0" xfId="648" applyNumberFormat="1" applyFont="1"/>
    <xf numFmtId="0" fontId="19" fillId="0" borderId="0" xfId="0" applyFont="1" applyAlignment="1">
      <alignment horizontal="center"/>
    </xf>
    <xf numFmtId="165" fontId="25" fillId="0" borderId="0" xfId="0" applyNumberFormat="1" applyFont="1"/>
    <xf numFmtId="0" fontId="25" fillId="0" borderId="83" xfId="0" applyFont="1" applyBorder="1"/>
    <xf numFmtId="0" fontId="25" fillId="0" borderId="84" xfId="0" applyFont="1" applyBorder="1"/>
    <xf numFmtId="0" fontId="25" fillId="27" borderId="85" xfId="0" applyFont="1" applyFill="1" applyBorder="1"/>
    <xf numFmtId="0" fontId="31" fillId="27" borderId="85" xfId="0" applyFont="1" applyFill="1" applyBorder="1" applyAlignment="1">
      <alignment horizontal="right"/>
    </xf>
    <xf numFmtId="0" fontId="25" fillId="25" borderId="0" xfId="0" applyFont="1" applyFill="1" applyAlignment="1">
      <alignment vertical="center"/>
    </xf>
    <xf numFmtId="165" fontId="28" fillId="27" borderId="52" xfId="644" applyNumberFormat="1" applyFont="1" applyFill="1" applyBorder="1" applyAlignment="1">
      <alignment horizontal="center"/>
    </xf>
    <xf numFmtId="3" fontId="28" fillId="27" borderId="52" xfId="0" applyNumberFormat="1" applyFont="1" applyFill="1" applyBorder="1" applyAlignment="1">
      <alignment horizontal="center"/>
    </xf>
    <xf numFmtId="164" fontId="28" fillId="27" borderId="52" xfId="648" applyFont="1" applyFill="1" applyBorder="1" applyAlignment="1">
      <alignment horizontal="right"/>
    </xf>
    <xf numFmtId="165" fontId="28" fillId="27" borderId="52" xfId="644" applyNumberFormat="1" applyFont="1" applyFill="1" applyBorder="1" applyAlignment="1">
      <alignment horizontal="right"/>
    </xf>
    <xf numFmtId="3" fontId="28" fillId="27" borderId="52" xfId="0" applyNumberFormat="1" applyFont="1" applyFill="1" applyBorder="1" applyAlignment="1">
      <alignment horizontal="right"/>
    </xf>
    <xf numFmtId="3" fontId="28" fillId="27" borderId="89" xfId="0" applyNumberFormat="1" applyFont="1" applyFill="1" applyBorder="1" applyAlignment="1">
      <alignment horizontal="right"/>
    </xf>
    <xf numFmtId="0" fontId="28" fillId="27" borderId="16" xfId="0" applyFont="1" applyFill="1" applyBorder="1"/>
    <xf numFmtId="165" fontId="25" fillId="0" borderId="90" xfId="644" applyNumberFormat="1" applyFont="1" applyBorder="1" applyAlignment="1">
      <alignment horizontal="center"/>
    </xf>
    <xf numFmtId="170" fontId="25" fillId="0" borderId="91" xfId="648" applyNumberFormat="1" applyFont="1" applyBorder="1" applyAlignment="1">
      <alignment horizontal="center"/>
    </xf>
    <xf numFmtId="170" fontId="25" fillId="0" borderId="83" xfId="648" applyNumberFormat="1" applyFont="1" applyBorder="1" applyAlignment="1">
      <alignment horizontal="center"/>
    </xf>
    <xf numFmtId="2" fontId="25" fillId="0" borderId="92" xfId="0" applyNumberFormat="1" applyFont="1" applyBorder="1" applyAlignment="1">
      <alignment horizontal="center"/>
    </xf>
    <xf numFmtId="165" fontId="25" fillId="0" borderId="91" xfId="644" applyNumberFormat="1" applyFont="1" applyBorder="1" applyAlignment="1">
      <alignment horizontal="center"/>
    </xf>
    <xf numFmtId="165" fontId="25" fillId="0" borderId="93" xfId="644" applyNumberFormat="1" applyFont="1" applyBorder="1" applyAlignment="1">
      <alignment horizontal="center"/>
    </xf>
    <xf numFmtId="0" fontId="25" fillId="0" borderId="94" xfId="0" applyFont="1" applyBorder="1" applyAlignment="1">
      <alignment horizontal="center"/>
    </xf>
    <xf numFmtId="0" fontId="25" fillId="0" borderId="91" xfId="0" applyFont="1" applyBorder="1" applyAlignment="1">
      <alignment horizontal="center"/>
    </xf>
    <xf numFmtId="0" fontId="25" fillId="0" borderId="92" xfId="0" applyFont="1" applyBorder="1" applyAlignment="1">
      <alignment horizontal="center"/>
    </xf>
    <xf numFmtId="3" fontId="25" fillId="0" borderId="91" xfId="0" applyNumberFormat="1" applyFont="1" applyBorder="1" applyAlignment="1">
      <alignment horizontal="right"/>
    </xf>
    <xf numFmtId="3" fontId="25" fillId="0" borderId="83" xfId="0" applyNumberFormat="1" applyFont="1" applyBorder="1" applyAlignment="1">
      <alignment horizontal="right"/>
    </xf>
    <xf numFmtId="0" fontId="31" fillId="0" borderId="95" xfId="0" applyFont="1" applyBorder="1" applyAlignment="1">
      <alignment horizontal="left"/>
    </xf>
    <xf numFmtId="0" fontId="28" fillId="0" borderId="0" xfId="0" applyFont="1" applyAlignment="1">
      <alignment horizontal="right" wrapText="1"/>
    </xf>
    <xf numFmtId="170" fontId="65" fillId="0" borderId="0" xfId="0" applyNumberFormat="1" applyFont="1" applyAlignment="1">
      <alignment horizontal="right" wrapText="1"/>
    </xf>
    <xf numFmtId="0" fontId="65" fillId="0" borderId="0" xfId="0" applyFont="1" applyAlignment="1">
      <alignment horizontal="right" wrapText="1"/>
    </xf>
    <xf numFmtId="0" fontId="31" fillId="0" borderId="0" xfId="0" applyFont="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165" fontId="25" fillId="0" borderId="98" xfId="644" applyNumberFormat="1" applyFont="1" applyBorder="1" applyAlignment="1">
      <alignment horizontal="center" vertical="top" wrapText="1"/>
    </xf>
    <xf numFmtId="164" fontId="25" fillId="0" borderId="99" xfId="649" applyFont="1" applyBorder="1" applyAlignment="1">
      <alignment horizontal="center" vertical="top" wrapText="1"/>
    </xf>
    <xf numFmtId="164" fontId="25" fillId="0" borderId="99" xfId="648" applyFont="1" applyBorder="1" applyAlignment="1">
      <alignment horizontal="center" vertical="top" wrapText="1"/>
    </xf>
    <xf numFmtId="165" fontId="25" fillId="0" borderId="100" xfId="644" applyNumberFormat="1" applyFont="1" applyBorder="1" applyAlignment="1">
      <alignment horizontal="center" vertical="top" wrapText="1"/>
    </xf>
    <xf numFmtId="165" fontId="25" fillId="0" borderId="101" xfId="644" applyNumberFormat="1" applyFont="1" applyBorder="1" applyAlignment="1">
      <alignment horizontal="center" vertical="top" wrapText="1"/>
    </xf>
    <xf numFmtId="165" fontId="25" fillId="0" borderId="102" xfId="644" applyNumberFormat="1" applyFont="1" applyBorder="1" applyAlignment="1">
      <alignment horizontal="center" vertical="top" wrapText="1"/>
    </xf>
    <xf numFmtId="170" fontId="25" fillId="0" borderId="102" xfId="649" applyNumberFormat="1" applyFont="1" applyBorder="1" applyAlignment="1">
      <alignment horizontal="center" vertical="top" wrapText="1"/>
    </xf>
    <xf numFmtId="170" fontId="25" fillId="0" borderId="102" xfId="648" applyNumberFormat="1" applyFont="1" applyBorder="1" applyAlignment="1">
      <alignment horizontal="center" vertical="top" wrapText="1"/>
    </xf>
    <xf numFmtId="170" fontId="25" fillId="0" borderId="102" xfId="650" applyNumberFormat="1" applyFont="1" applyBorder="1" applyAlignment="1">
      <alignment horizontal="center" vertical="top" wrapText="1"/>
    </xf>
    <xf numFmtId="170" fontId="25" fillId="0" borderId="103" xfId="648" applyNumberFormat="1" applyFont="1" applyBorder="1" applyAlignment="1">
      <alignment horizontal="center" vertical="top" wrapText="1"/>
    </xf>
    <xf numFmtId="3" fontId="25" fillId="0" borderId="32" xfId="0" applyNumberFormat="1" applyFont="1" applyBorder="1"/>
    <xf numFmtId="172" fontId="25" fillId="0" borderId="0" xfId="0" applyNumberFormat="1" applyFont="1"/>
    <xf numFmtId="3" fontId="25" fillId="0" borderId="108" xfId="0" applyNumberFormat="1" applyFont="1" applyBorder="1"/>
    <xf numFmtId="3" fontId="25" fillId="0" borderId="109" xfId="0" applyNumberFormat="1" applyFont="1" applyBorder="1" applyAlignment="1">
      <alignment horizontal="center"/>
    </xf>
    <xf numFmtId="3" fontId="25" fillId="0" borderId="83" xfId="0" applyNumberFormat="1" applyFont="1" applyBorder="1"/>
    <xf numFmtId="3" fontId="25" fillId="0" borderId="95" xfId="0" applyNumberFormat="1" applyFont="1" applyBorder="1" applyAlignment="1">
      <alignment horizontal="center"/>
    </xf>
    <xf numFmtId="0" fontId="25" fillId="0" borderId="0" xfId="0" applyFont="1" applyAlignment="1">
      <alignment horizontal="center" vertical="center"/>
    </xf>
    <xf numFmtId="3" fontId="25" fillId="0" borderId="88" xfId="0" applyNumberFormat="1" applyFont="1" applyBorder="1"/>
    <xf numFmtId="3" fontId="25" fillId="0" borderId="106" xfId="0" applyNumberFormat="1" applyFont="1" applyBorder="1" applyAlignment="1">
      <alignment horizontal="center"/>
    </xf>
    <xf numFmtId="3" fontId="25" fillId="0" borderId="112" xfId="0" applyNumberFormat="1" applyFont="1" applyBorder="1" applyAlignment="1">
      <alignment horizontal="center"/>
    </xf>
    <xf numFmtId="3" fontId="25" fillId="0" borderId="84" xfId="0" applyNumberFormat="1" applyFont="1" applyBorder="1"/>
    <xf numFmtId="3" fontId="25" fillId="0" borderId="113" xfId="0" applyNumberFormat="1" applyFont="1" applyBorder="1" applyAlignment="1">
      <alignment horizontal="center"/>
    </xf>
    <xf numFmtId="3" fontId="25" fillId="0" borderId="114" xfId="0" applyNumberFormat="1" applyFont="1" applyBorder="1" applyAlignment="1">
      <alignment horizontal="center"/>
    </xf>
    <xf numFmtId="3" fontId="25" fillId="0" borderId="83" xfId="0" applyNumberFormat="1" applyFont="1" applyBorder="1" applyAlignment="1">
      <alignment horizontal="center"/>
    </xf>
    <xf numFmtId="3" fontId="25" fillId="0" borderId="96" xfId="0" applyNumberFormat="1" applyFont="1" applyBorder="1"/>
    <xf numFmtId="3" fontId="25" fillId="0" borderId="85" xfId="0" applyNumberFormat="1" applyFont="1" applyBorder="1" applyAlignment="1">
      <alignment horizontal="center"/>
    </xf>
    <xf numFmtId="0" fontId="24" fillId="27" borderId="88" xfId="0" applyFont="1" applyFill="1" applyBorder="1" applyAlignment="1">
      <alignment horizontal="center" textRotation="90" wrapText="1"/>
    </xf>
    <xf numFmtId="0" fontId="28" fillId="27" borderId="11" xfId="0" applyFont="1" applyFill="1" applyBorder="1" applyAlignment="1">
      <alignment horizontal="justify" vertical="top" wrapText="1"/>
    </xf>
    <xf numFmtId="0" fontId="67" fillId="0" borderId="0" xfId="0" applyFont="1"/>
    <xf numFmtId="0" fontId="25" fillId="0" borderId="85" xfId="0" applyFont="1" applyBorder="1"/>
    <xf numFmtId="0" fontId="25" fillId="0" borderId="97" xfId="0" applyFont="1" applyBorder="1"/>
    <xf numFmtId="0" fontId="25" fillId="0" borderId="96" xfId="0" applyFont="1" applyBorder="1"/>
    <xf numFmtId="0" fontId="25" fillId="0" borderId="122" xfId="0" applyFont="1" applyBorder="1"/>
    <xf numFmtId="0" fontId="24" fillId="27" borderId="116" xfId="0" applyFont="1" applyFill="1" applyBorder="1" applyAlignment="1">
      <alignment vertical="top" wrapText="1"/>
    </xf>
    <xf numFmtId="0" fontId="25" fillId="0" borderId="88" xfId="0" applyFont="1" applyBorder="1"/>
    <xf numFmtId="0" fontId="24" fillId="27" borderId="117" xfId="0" applyFont="1" applyFill="1" applyBorder="1" applyAlignment="1">
      <alignment vertical="top" wrapText="1"/>
    </xf>
    <xf numFmtId="0" fontId="0" fillId="0" borderId="25" xfId="0" applyBorder="1"/>
    <xf numFmtId="0" fontId="0" fillId="0" borderId="20" xfId="0" applyBorder="1"/>
    <xf numFmtId="0" fontId="24" fillId="27" borderId="124" xfId="468" applyFont="1" applyFill="1" applyBorder="1" applyAlignment="1">
      <alignment horizontal="center" vertical="top"/>
    </xf>
    <xf numFmtId="0" fontId="24" fillId="27" borderId="125" xfId="468" applyFont="1" applyFill="1" applyBorder="1" applyAlignment="1">
      <alignment horizontal="center" vertical="top"/>
    </xf>
    <xf numFmtId="0" fontId="28" fillId="27" borderId="124" xfId="468" applyFont="1" applyFill="1" applyBorder="1" applyAlignment="1">
      <alignment horizontal="left" vertical="top"/>
    </xf>
    <xf numFmtId="165" fontId="28" fillId="27" borderId="51" xfId="644" applyNumberFormat="1" applyFont="1" applyFill="1" applyBorder="1" applyAlignment="1">
      <alignment horizontal="center" vertical="top" wrapText="1"/>
    </xf>
    <xf numFmtId="170" fontId="28" fillId="27" borderId="51" xfId="648" applyNumberFormat="1" applyFont="1" applyFill="1" applyBorder="1" applyAlignment="1">
      <alignment horizontal="center" vertical="top"/>
    </xf>
    <xf numFmtId="170" fontId="28" fillId="27" borderId="51" xfId="648" applyNumberFormat="1" applyFont="1" applyFill="1" applyBorder="1" applyAlignment="1">
      <alignment horizontal="center" vertical="top" wrapText="1"/>
    </xf>
    <xf numFmtId="2" fontId="28" fillId="27" borderId="51" xfId="0" applyNumberFormat="1" applyFont="1" applyFill="1" applyBorder="1" applyAlignment="1">
      <alignment horizontal="justify" vertical="top" wrapText="1"/>
    </xf>
    <xf numFmtId="0" fontId="28" fillId="27" borderId="49" xfId="0" applyFont="1" applyFill="1" applyBorder="1" applyAlignment="1">
      <alignment horizontal="center" vertical="top" wrapText="1"/>
    </xf>
    <xf numFmtId="165" fontId="31" fillId="28" borderId="20" xfId="644" applyNumberFormat="1" applyFont="1" applyFill="1" applyBorder="1" applyAlignment="1">
      <alignment horizontal="center" vertical="top" wrapText="1"/>
    </xf>
    <xf numFmtId="170" fontId="31" fillId="28" borderId="20" xfId="648" applyNumberFormat="1" applyFont="1" applyFill="1" applyBorder="1" applyAlignment="1">
      <alignment horizontal="center" vertical="top"/>
    </xf>
    <xf numFmtId="170" fontId="31" fillId="28" borderId="20" xfId="648" applyNumberFormat="1" applyFont="1" applyFill="1" applyBorder="1" applyAlignment="1">
      <alignment horizontal="right" vertical="top"/>
    </xf>
    <xf numFmtId="173" fontId="31" fillId="28" borderId="20" xfId="0" applyNumberFormat="1" applyFont="1" applyFill="1" applyBorder="1" applyAlignment="1">
      <alignment horizontal="center" vertical="top" wrapText="1"/>
    </xf>
    <xf numFmtId="2" fontId="31" fillId="28" borderId="20" xfId="0" applyNumberFormat="1" applyFont="1" applyFill="1" applyBorder="1" applyAlignment="1">
      <alignment horizontal="center" vertical="top" wrapText="1"/>
    </xf>
    <xf numFmtId="0" fontId="31" fillId="28" borderId="39" xfId="0" applyFont="1" applyFill="1" applyBorder="1" applyAlignment="1">
      <alignment horizontal="right" vertical="top" wrapText="1"/>
    </xf>
    <xf numFmtId="165" fontId="25" fillId="0" borderId="20" xfId="644" applyNumberFormat="1" applyFont="1" applyFill="1" applyBorder="1" applyAlignment="1">
      <alignment horizontal="center" vertical="top" wrapText="1"/>
    </xf>
    <xf numFmtId="170" fontId="25" fillId="0" borderId="20" xfId="652" applyNumberFormat="1" applyFont="1" applyFill="1" applyBorder="1" applyAlignment="1">
      <alignment horizontal="center" vertical="top"/>
    </xf>
    <xf numFmtId="170" fontId="25" fillId="0" borderId="20" xfId="648" applyNumberFormat="1" applyFont="1" applyFill="1" applyBorder="1" applyAlignment="1">
      <alignment horizontal="center" vertical="top"/>
    </xf>
    <xf numFmtId="170" fontId="25" fillId="0" borderId="20" xfId="653" applyNumberFormat="1" applyFont="1" applyFill="1" applyBorder="1" applyAlignment="1">
      <alignment horizontal="right" vertical="top"/>
    </xf>
    <xf numFmtId="170" fontId="25" fillId="0" borderId="20" xfId="648" applyNumberFormat="1" applyFont="1" applyFill="1" applyBorder="1" applyAlignment="1">
      <alignment horizontal="right" vertical="top"/>
    </xf>
    <xf numFmtId="173" fontId="25" fillId="0" borderId="20" xfId="0" applyNumberFormat="1" applyFont="1" applyBorder="1" applyAlignment="1">
      <alignment horizontal="center" vertical="top" wrapText="1"/>
    </xf>
    <xf numFmtId="2" fontId="25" fillId="0" borderId="20" xfId="0" applyNumberFormat="1" applyFont="1" applyBorder="1" applyAlignment="1">
      <alignment horizontal="center" vertical="top" wrapText="1"/>
    </xf>
    <xf numFmtId="0" fontId="25" fillId="0" borderId="39" xfId="0" applyFont="1" applyBorder="1" applyAlignment="1">
      <alignment horizontal="justify" vertical="top" wrapText="1"/>
    </xf>
    <xf numFmtId="0" fontId="24" fillId="27" borderId="126" xfId="0" applyFont="1" applyFill="1" applyBorder="1" applyAlignment="1">
      <alignment horizontal="center" vertical="top"/>
    </xf>
    <xf numFmtId="0" fontId="24" fillId="27" borderId="125" xfId="0" applyFont="1" applyFill="1" applyBorder="1" applyAlignment="1">
      <alignment horizontal="center" vertical="top"/>
    </xf>
    <xf numFmtId="0" fontId="24" fillId="27" borderId="124" xfId="0" applyFont="1" applyFill="1" applyBorder="1" applyAlignment="1">
      <alignment horizontal="center" vertical="top"/>
    </xf>
    <xf numFmtId="0" fontId="24" fillId="27" borderId="130" xfId="0" applyFont="1" applyFill="1" applyBorder="1" applyAlignment="1">
      <alignment horizontal="centerContinuous" vertical="top" wrapText="1"/>
    </xf>
    <xf numFmtId="171" fontId="25" fillId="0" borderId="0" xfId="0" applyNumberFormat="1" applyFont="1"/>
    <xf numFmtId="164" fontId="25" fillId="0" borderId="0" xfId="648" applyFont="1" applyAlignment="1"/>
    <xf numFmtId="165" fontId="28" fillId="27" borderId="51" xfId="490" applyNumberFormat="1" applyFont="1" applyFill="1" applyBorder="1" applyAlignment="1">
      <alignment horizontal="center" vertical="top" wrapText="1"/>
    </xf>
    <xf numFmtId="170" fontId="28" fillId="27" borderId="51" xfId="647" applyNumberFormat="1" applyFont="1" applyFill="1" applyBorder="1" applyAlignment="1">
      <alignment horizontal="center" vertical="top"/>
    </xf>
    <xf numFmtId="170" fontId="28" fillId="27" borderId="51" xfId="647" applyNumberFormat="1" applyFont="1" applyFill="1" applyBorder="1" applyAlignment="1">
      <alignment horizontal="center" vertical="top" wrapText="1"/>
    </xf>
    <xf numFmtId="2" fontId="28" fillId="27" borderId="51" xfId="468" applyNumberFormat="1" applyFont="1" applyFill="1" applyBorder="1" applyAlignment="1">
      <alignment horizontal="justify" vertical="top" wrapText="1"/>
    </xf>
    <xf numFmtId="0" fontId="28" fillId="27" borderId="50" xfId="468" applyFont="1" applyFill="1" applyBorder="1" applyAlignment="1">
      <alignment horizontal="center" vertical="top" wrapText="1"/>
    </xf>
    <xf numFmtId="165" fontId="31" fillId="28" borderId="20" xfId="490" applyNumberFormat="1" applyFont="1" applyFill="1" applyBorder="1" applyAlignment="1">
      <alignment horizontal="center" vertical="top" wrapText="1"/>
    </xf>
    <xf numFmtId="170" fontId="31" fillId="28" borderId="20" xfId="647" applyNumberFormat="1" applyFont="1" applyFill="1" applyBorder="1" applyAlignment="1">
      <alignment horizontal="center" vertical="top"/>
    </xf>
    <xf numFmtId="170" fontId="31" fillId="28" borderId="20" xfId="647" applyNumberFormat="1" applyFont="1" applyFill="1" applyBorder="1" applyAlignment="1">
      <alignment horizontal="right" vertical="top"/>
    </xf>
    <xf numFmtId="173" fontId="31" fillId="28" borderId="20" xfId="468" applyNumberFormat="1" applyFont="1" applyFill="1" applyBorder="1" applyAlignment="1">
      <alignment horizontal="center" vertical="top" wrapText="1"/>
    </xf>
    <xf numFmtId="0" fontId="31" fillId="28" borderId="136" xfId="468" applyFont="1" applyFill="1" applyBorder="1" applyAlignment="1">
      <alignment horizontal="right" vertical="top" wrapText="1"/>
    </xf>
    <xf numFmtId="0" fontId="31" fillId="28" borderId="39" xfId="468" applyFont="1" applyFill="1" applyBorder="1" applyAlignment="1">
      <alignment horizontal="right" vertical="top" wrapText="1"/>
    </xf>
    <xf numFmtId="170" fontId="25" fillId="0" borderId="20" xfId="654" applyNumberFormat="1" applyFont="1" applyFill="1" applyBorder="1" applyAlignment="1">
      <alignment horizontal="right" vertical="top"/>
    </xf>
    <xf numFmtId="170" fontId="25" fillId="0" borderId="20" xfId="647" applyNumberFormat="1" applyFont="1" applyFill="1" applyBorder="1" applyAlignment="1">
      <alignment horizontal="right" vertical="top"/>
    </xf>
    <xf numFmtId="173" fontId="25" fillId="0" borderId="20" xfId="468" applyNumberFormat="1" applyFont="1" applyBorder="1" applyAlignment="1">
      <alignment horizontal="center" vertical="top" wrapText="1"/>
    </xf>
    <xf numFmtId="0" fontId="25" fillId="0" borderId="136" xfId="468" applyFont="1" applyBorder="1" applyAlignment="1">
      <alignment horizontal="justify" vertical="top" wrapText="1"/>
    </xf>
    <xf numFmtId="0" fontId="25" fillId="0" borderId="39" xfId="468" applyFont="1" applyBorder="1" applyAlignment="1">
      <alignment horizontal="justify" vertical="top" wrapText="1"/>
    </xf>
    <xf numFmtId="0" fontId="25" fillId="0" borderId="20" xfId="468" applyFont="1" applyBorder="1" applyAlignment="1">
      <alignment horizontal="justify" vertical="top" wrapText="1"/>
    </xf>
    <xf numFmtId="0" fontId="25" fillId="0" borderId="33" xfId="468" applyFont="1" applyBorder="1" applyAlignment="1">
      <alignment horizontal="justify" vertical="top" wrapText="1"/>
    </xf>
    <xf numFmtId="0" fontId="0" fillId="0" borderId="22" xfId="0" applyBorder="1"/>
    <xf numFmtId="0" fontId="25" fillId="0" borderId="133" xfId="468" applyFont="1" applyBorder="1"/>
    <xf numFmtId="0" fontId="24" fillId="27" borderId="126" xfId="468" applyFont="1" applyFill="1" applyBorder="1" applyAlignment="1">
      <alignment horizontal="center" vertical="top"/>
    </xf>
    <xf numFmtId="0" fontId="24" fillId="27" borderId="132" xfId="468" applyFont="1" applyFill="1" applyBorder="1" applyAlignment="1">
      <alignment horizontal="center" vertical="top" wrapText="1"/>
    </xf>
    <xf numFmtId="0" fontId="24" fillId="27" borderId="130" xfId="468" applyFont="1" applyFill="1" applyBorder="1" applyAlignment="1">
      <alignment horizontal="center" vertical="top" wrapText="1"/>
    </xf>
    <xf numFmtId="0" fontId="24" fillId="27" borderId="131" xfId="468" applyFont="1" applyFill="1" applyBorder="1" applyAlignment="1">
      <alignment horizontal="center" vertical="top" wrapText="1"/>
    </xf>
    <xf numFmtId="0" fontId="24" fillId="27" borderId="130" xfId="468" applyFont="1" applyFill="1" applyBorder="1" applyAlignment="1">
      <alignment horizontal="centerContinuous" vertical="top" wrapText="1"/>
    </xf>
    <xf numFmtId="1" fontId="25" fillId="0" borderId="0" xfId="0" applyNumberFormat="1" applyFont="1"/>
    <xf numFmtId="0" fontId="68" fillId="0" borderId="0" xfId="0" applyFont="1" applyAlignment="1">
      <alignment horizontal="center"/>
    </xf>
    <xf numFmtId="20" fontId="25" fillId="0" borderId="10" xfId="0" applyNumberFormat="1" applyFont="1" applyBorder="1" applyAlignment="1">
      <alignment horizontal="left" vertical="center" wrapText="1"/>
    </xf>
    <xf numFmtId="20" fontId="25" fillId="0" borderId="10" xfId="0" applyNumberFormat="1" applyFont="1" applyBorder="1" applyAlignment="1">
      <alignment vertical="center" wrapText="1"/>
    </xf>
    <xf numFmtId="14" fontId="68" fillId="0" borderId="10" xfId="0" applyNumberFormat="1" applyFont="1" applyBorder="1" applyAlignment="1">
      <alignment horizontal="center" vertical="center" wrapText="1"/>
    </xf>
    <xf numFmtId="0" fontId="69" fillId="0" borderId="0" xfId="0" applyFont="1"/>
    <xf numFmtId="0" fontId="70" fillId="26" borderId="10" xfId="0" applyFont="1" applyFill="1" applyBorder="1" applyAlignment="1">
      <alignment horizontal="left" vertical="center" wrapText="1"/>
    </xf>
    <xf numFmtId="0" fontId="70" fillId="26" borderId="10" xfId="0" applyFont="1" applyFill="1" applyBorder="1" applyAlignment="1">
      <alignment horizontal="center" vertical="center" wrapText="1"/>
    </xf>
    <xf numFmtId="0" fontId="70" fillId="0" borderId="10" xfId="0" applyFont="1" applyBorder="1" applyAlignment="1">
      <alignment vertical="center" wrapText="1"/>
    </xf>
    <xf numFmtId="0" fontId="70" fillId="26" borderId="10" xfId="0" applyFont="1" applyFill="1" applyBorder="1" applyAlignment="1">
      <alignment horizontal="left" vertical="center"/>
    </xf>
    <xf numFmtId="14" fontId="71" fillId="26" borderId="10" xfId="0" applyNumberFormat="1" applyFont="1" applyFill="1" applyBorder="1" applyAlignment="1">
      <alignment horizontal="center" vertical="center"/>
    </xf>
    <xf numFmtId="0" fontId="25" fillId="26" borderId="10" xfId="0" applyFont="1" applyFill="1" applyBorder="1" applyAlignment="1">
      <alignment horizontal="left" vertical="center" wrapText="1"/>
    </xf>
    <xf numFmtId="20" fontId="25" fillId="26" borderId="10" xfId="0" applyNumberFormat="1" applyFont="1" applyFill="1" applyBorder="1" applyAlignment="1">
      <alignment horizontal="left" vertical="center" wrapText="1"/>
    </xf>
    <xf numFmtId="0" fontId="25" fillId="0" borderId="10" xfId="0" applyFont="1" applyBorder="1" applyAlignment="1">
      <alignment vertical="center" wrapText="1"/>
    </xf>
    <xf numFmtId="0" fontId="25" fillId="26" borderId="10" xfId="0" applyFont="1" applyFill="1" applyBorder="1" applyAlignment="1">
      <alignment horizontal="left" vertical="center"/>
    </xf>
    <xf numFmtId="14" fontId="68" fillId="26" borderId="10" xfId="0" applyNumberFormat="1" applyFont="1" applyFill="1" applyBorder="1" applyAlignment="1">
      <alignment horizontal="center" vertical="center"/>
    </xf>
    <xf numFmtId="0" fontId="72" fillId="0" borderId="0" xfId="0" applyFont="1"/>
    <xf numFmtId="0" fontId="73" fillId="26" borderId="10" xfId="0" applyFont="1" applyFill="1" applyBorder="1" applyAlignment="1">
      <alignment horizontal="left" vertical="center" wrapText="1"/>
    </xf>
    <xf numFmtId="0" fontId="73" fillId="26" borderId="10" xfId="0" applyFont="1" applyFill="1" applyBorder="1" applyAlignment="1">
      <alignment horizontal="center" vertical="center" wrapText="1"/>
    </xf>
    <xf numFmtId="0" fontId="73" fillId="0" borderId="10" xfId="0" applyFont="1" applyBorder="1" applyAlignment="1">
      <alignment vertical="center" wrapText="1"/>
    </xf>
    <xf numFmtId="0" fontId="73" fillId="26" borderId="10" xfId="0" applyFont="1" applyFill="1" applyBorder="1" applyAlignment="1">
      <alignment horizontal="left" vertical="center"/>
    </xf>
    <xf numFmtId="14" fontId="74" fillId="26" borderId="10" xfId="0" applyNumberFormat="1" applyFont="1" applyFill="1" applyBorder="1" applyAlignment="1">
      <alignment horizontal="center" vertical="center"/>
    </xf>
    <xf numFmtId="20" fontId="73" fillId="26" borderId="10" xfId="0" applyNumberFormat="1" applyFont="1" applyFill="1" applyBorder="1" applyAlignment="1">
      <alignment horizontal="left" vertical="center" wrapText="1"/>
    </xf>
    <xf numFmtId="0" fontId="73" fillId="26" borderId="10" xfId="0" applyFont="1" applyFill="1" applyBorder="1" applyAlignment="1">
      <alignment vertical="center"/>
    </xf>
    <xf numFmtId="0" fontId="25" fillId="26" borderId="10" xfId="0" applyFont="1" applyFill="1" applyBorder="1" applyAlignment="1">
      <alignment vertical="center"/>
    </xf>
    <xf numFmtId="0" fontId="70" fillId="26" borderId="10" xfId="0" applyFont="1" applyFill="1" applyBorder="1" applyAlignment="1">
      <alignment vertical="center"/>
    </xf>
    <xf numFmtId="20" fontId="25" fillId="26" borderId="10" xfId="0" applyNumberFormat="1" applyFont="1" applyFill="1" applyBorder="1" applyAlignment="1">
      <alignment horizontal="center" vertical="center" wrapText="1"/>
    </xf>
    <xf numFmtId="20" fontId="73" fillId="26" borderId="10" xfId="0" applyNumberFormat="1"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68" fillId="24" borderId="10" xfId="0" applyFont="1" applyFill="1" applyBorder="1" applyAlignment="1">
      <alignment horizontal="left" vertical="center"/>
    </xf>
    <xf numFmtId="14" fontId="75" fillId="24" borderId="10" xfId="0" applyNumberFormat="1" applyFont="1" applyFill="1" applyBorder="1" applyAlignment="1">
      <alignment horizontal="center" vertical="center"/>
    </xf>
    <xf numFmtId="0" fontId="76" fillId="0" borderId="10" xfId="655" applyFont="1" applyBorder="1" applyAlignment="1">
      <alignment vertical="center"/>
    </xf>
    <xf numFmtId="0" fontId="76" fillId="0" borderId="10" xfId="655" applyFont="1" applyBorder="1" applyAlignment="1">
      <alignment horizontal="left" vertical="center"/>
    </xf>
    <xf numFmtId="14" fontId="68" fillId="0" borderId="10" xfId="655" applyNumberFormat="1" applyFont="1" applyBorder="1" applyAlignment="1">
      <alignment horizontal="center" vertical="center"/>
    </xf>
    <xf numFmtId="0" fontId="68" fillId="0" borderId="10" xfId="0" applyFont="1" applyBorder="1" applyAlignment="1">
      <alignment horizontal="left" vertical="center"/>
    </xf>
    <xf numFmtId="0" fontId="77" fillId="26" borderId="10" xfId="0" applyFont="1" applyFill="1" applyBorder="1" applyAlignment="1">
      <alignment horizontal="left" vertical="center" wrapText="1"/>
    </xf>
    <xf numFmtId="0" fontId="78" fillId="24" borderId="10" xfId="0" applyFont="1" applyFill="1" applyBorder="1" applyAlignment="1">
      <alignment horizontal="left" vertical="center"/>
    </xf>
    <xf numFmtId="0" fontId="77" fillId="26" borderId="10" xfId="0" applyFont="1" applyFill="1" applyBorder="1" applyAlignment="1">
      <alignment horizontal="center" vertical="center" wrapText="1"/>
    </xf>
    <xf numFmtId="0" fontId="79" fillId="24" borderId="10" xfId="0" applyFont="1" applyFill="1" applyBorder="1" applyAlignment="1">
      <alignment vertical="center" wrapText="1"/>
    </xf>
    <xf numFmtId="14" fontId="78" fillId="24" borderId="10" xfId="0" applyNumberFormat="1" applyFont="1" applyFill="1" applyBorder="1" applyAlignment="1">
      <alignment horizontal="center" vertical="center"/>
    </xf>
    <xf numFmtId="14" fontId="68" fillId="0" borderId="10" xfId="0" applyNumberFormat="1" applyFont="1" applyBorder="1" applyAlignment="1">
      <alignment horizontal="center" vertical="center"/>
    </xf>
    <xf numFmtId="0" fontId="80" fillId="26" borderId="10" xfId="0" applyFont="1" applyFill="1" applyBorder="1" applyAlignment="1">
      <alignment horizontal="left" vertical="center" wrapText="1"/>
    </xf>
    <xf numFmtId="0" fontId="81" fillId="0" borderId="10" xfId="0" applyFont="1" applyBorder="1" applyAlignment="1">
      <alignment horizontal="left" vertical="center"/>
    </xf>
    <xf numFmtId="0" fontId="80" fillId="26" borderId="10" xfId="0" applyFont="1" applyFill="1" applyBorder="1" applyAlignment="1">
      <alignment horizontal="center" vertical="center" wrapText="1"/>
    </xf>
    <xf numFmtId="0" fontId="82" fillId="24" borderId="10" xfId="0" applyFont="1" applyFill="1" applyBorder="1" applyAlignment="1">
      <alignment vertical="center"/>
    </xf>
    <xf numFmtId="14" fontId="81" fillId="0" borderId="10" xfId="0" applyNumberFormat="1" applyFont="1" applyBorder="1" applyAlignment="1">
      <alignment horizontal="center" vertical="center"/>
    </xf>
    <xf numFmtId="0" fontId="83" fillId="26" borderId="10" xfId="0" applyFont="1" applyFill="1" applyBorder="1" applyAlignment="1">
      <alignment horizontal="left" vertical="center" wrapText="1"/>
    </xf>
    <xf numFmtId="0" fontId="83" fillId="26" borderId="10" xfId="0" applyFont="1" applyFill="1" applyBorder="1" applyAlignment="1">
      <alignment horizontal="center" vertical="center" wrapText="1"/>
    </xf>
    <xf numFmtId="0" fontId="83" fillId="26" borderId="10" xfId="0" applyFont="1" applyFill="1" applyBorder="1" applyAlignment="1">
      <alignment vertical="center"/>
    </xf>
    <xf numFmtId="0" fontId="83" fillId="26" borderId="10" xfId="0" applyFont="1" applyFill="1" applyBorder="1" applyAlignment="1">
      <alignment horizontal="left" vertical="center"/>
    </xf>
    <xf numFmtId="14" fontId="84" fillId="0" borderId="10" xfId="655" applyNumberFormat="1" applyFont="1" applyBorder="1" applyAlignment="1">
      <alignment horizontal="center" vertical="center"/>
    </xf>
    <xf numFmtId="0" fontId="85" fillId="26" borderId="10" xfId="0" applyFont="1" applyFill="1" applyBorder="1" applyAlignment="1">
      <alignment horizontal="left" vertical="center" wrapText="1"/>
    </xf>
    <xf numFmtId="0" fontId="85" fillId="26" borderId="10" xfId="0" applyFont="1" applyFill="1" applyBorder="1" applyAlignment="1">
      <alignment horizontal="center" vertical="center" wrapText="1"/>
    </xf>
    <xf numFmtId="0" fontId="85" fillId="26" borderId="10" xfId="0" applyFont="1" applyFill="1" applyBorder="1" applyAlignment="1">
      <alignment vertical="center"/>
    </xf>
    <xf numFmtId="0" fontId="85" fillId="26" borderId="10" xfId="0" applyFont="1" applyFill="1" applyBorder="1" applyAlignment="1">
      <alignment horizontal="left" vertical="center"/>
    </xf>
    <xf numFmtId="14" fontId="86" fillId="0" borderId="10" xfId="655" applyNumberFormat="1" applyFont="1" applyBorder="1" applyAlignment="1">
      <alignment horizontal="center" vertical="center"/>
    </xf>
    <xf numFmtId="0" fontId="80" fillId="26" borderId="10" xfId="0" applyFont="1" applyFill="1" applyBorder="1" applyAlignment="1">
      <alignment vertical="center"/>
    </xf>
    <xf numFmtId="0" fontId="80" fillId="26" borderId="10" xfId="0" applyFont="1" applyFill="1" applyBorder="1" applyAlignment="1">
      <alignment horizontal="left" vertical="center"/>
    </xf>
    <xf numFmtId="14" fontId="81" fillId="0" borderId="10" xfId="655" applyNumberFormat="1" applyFont="1" applyBorder="1" applyAlignment="1">
      <alignment horizontal="center" vertical="center"/>
    </xf>
    <xf numFmtId="0" fontId="58" fillId="26" borderId="10" xfId="0" applyFont="1" applyFill="1" applyBorder="1" applyAlignment="1">
      <alignment horizontal="left" vertical="center" wrapText="1"/>
    </xf>
    <xf numFmtId="0" fontId="58" fillId="26" borderId="10" xfId="0" applyFont="1" applyFill="1" applyBorder="1" applyAlignment="1">
      <alignment horizontal="center" vertical="center" wrapText="1"/>
    </xf>
    <xf numFmtId="0" fontId="58" fillId="26" borderId="10" xfId="0" applyFont="1" applyFill="1" applyBorder="1" applyAlignment="1">
      <alignment vertical="center"/>
    </xf>
    <xf numFmtId="0" fontId="58" fillId="26" borderId="10" xfId="0" applyFont="1" applyFill="1" applyBorder="1" applyAlignment="1">
      <alignment horizontal="left" vertical="center"/>
    </xf>
    <xf numFmtId="14" fontId="87" fillId="0" borderId="10" xfId="655" applyNumberFormat="1" applyFont="1" applyBorder="1" applyAlignment="1">
      <alignment horizontal="center" vertical="center"/>
    </xf>
    <xf numFmtId="0" fontId="88" fillId="26" borderId="10" xfId="0" applyFont="1" applyFill="1" applyBorder="1" applyAlignment="1">
      <alignment horizontal="left" vertical="center" wrapText="1"/>
    </xf>
    <xf numFmtId="0" fontId="88" fillId="26" borderId="10" xfId="0" applyFont="1" applyFill="1" applyBorder="1" applyAlignment="1">
      <alignment horizontal="center" vertical="center" wrapText="1"/>
    </xf>
    <xf numFmtId="0" fontId="88" fillId="26" borderId="10" xfId="0" applyFont="1" applyFill="1" applyBorder="1" applyAlignment="1">
      <alignment vertical="center"/>
    </xf>
    <xf numFmtId="0" fontId="88" fillId="26" borderId="10" xfId="0" applyFont="1" applyFill="1" applyBorder="1" applyAlignment="1">
      <alignment horizontal="left" vertical="center"/>
    </xf>
    <xf numFmtId="14" fontId="89" fillId="0" borderId="10" xfId="655" applyNumberFormat="1" applyFont="1" applyBorder="1" applyAlignment="1">
      <alignment horizontal="center" vertical="center"/>
    </xf>
    <xf numFmtId="16" fontId="25" fillId="26" borderId="10" xfId="0" applyNumberFormat="1" applyFont="1" applyFill="1" applyBorder="1" applyAlignment="1">
      <alignment horizontal="left" vertical="center"/>
    </xf>
    <xf numFmtId="16" fontId="88" fillId="26" borderId="10" xfId="0" applyNumberFormat="1" applyFont="1" applyFill="1" applyBorder="1" applyAlignment="1">
      <alignment horizontal="left" vertical="center"/>
    </xf>
    <xf numFmtId="0" fontId="90" fillId="26" borderId="10" xfId="0" applyFont="1" applyFill="1" applyBorder="1" applyAlignment="1">
      <alignment horizontal="left"/>
    </xf>
    <xf numFmtId="0" fontId="91" fillId="26" borderId="10" xfId="0" applyFont="1" applyFill="1" applyBorder="1" applyAlignment="1">
      <alignment horizontal="left" vertical="center" wrapText="1"/>
    </xf>
    <xf numFmtId="0" fontId="91" fillId="26" borderId="10" xfId="0" applyFont="1" applyFill="1" applyBorder="1" applyAlignment="1">
      <alignment horizontal="left" vertical="center"/>
    </xf>
    <xf numFmtId="14" fontId="92" fillId="26" borderId="10" xfId="655" applyNumberFormat="1" applyFont="1" applyFill="1" applyBorder="1" applyAlignment="1">
      <alignment horizontal="center" vertical="center"/>
    </xf>
    <xf numFmtId="0" fontId="58" fillId="0" borderId="10" xfId="476" applyFont="1" applyBorder="1" applyAlignment="1">
      <alignment horizontal="left" vertical="center"/>
    </xf>
    <xf numFmtId="0" fontId="58" fillId="0" borderId="19" xfId="476" applyFont="1" applyBorder="1" applyAlignment="1">
      <alignment horizontal="left" vertical="center" wrapText="1"/>
    </xf>
    <xf numFmtId="0" fontId="58" fillId="0" borderId="10" xfId="476" applyFont="1" applyBorder="1" applyAlignment="1">
      <alignment horizontal="left" vertical="center" wrapText="1"/>
    </xf>
    <xf numFmtId="16" fontId="58" fillId="0" borderId="10" xfId="476" applyNumberFormat="1" applyFont="1" applyBorder="1" applyAlignment="1">
      <alignment horizontal="left" vertical="center" wrapText="1"/>
    </xf>
    <xf numFmtId="0" fontId="58" fillId="0" borderId="19" xfId="0" applyFont="1" applyBorder="1" applyAlignment="1">
      <alignment horizontal="left" vertical="center" wrapText="1"/>
    </xf>
    <xf numFmtId="0" fontId="58" fillId="0" borderId="10" xfId="0" applyFont="1" applyBorder="1" applyAlignment="1">
      <alignment horizontal="left" vertical="center" wrapText="1"/>
    </xf>
    <xf numFmtId="16" fontId="58" fillId="0" borderId="10" xfId="0" applyNumberFormat="1" applyFont="1" applyBorder="1" applyAlignment="1">
      <alignment horizontal="left" vertical="center" wrapText="1"/>
    </xf>
    <xf numFmtId="16" fontId="25" fillId="0" borderId="10" xfId="0" applyNumberFormat="1" applyFont="1" applyBorder="1" applyAlignment="1">
      <alignment horizontal="left" vertical="center" wrapText="1"/>
    </xf>
    <xf numFmtId="0" fontId="93" fillId="25" borderId="0" xfId="0" applyFont="1" applyFill="1" applyAlignment="1">
      <alignment horizontal="left" vertical="center"/>
    </xf>
    <xf numFmtId="0" fontId="0" fillId="0" borderId="0" xfId="0" applyAlignment="1">
      <alignment horizontal="left"/>
    </xf>
    <xf numFmtId="0" fontId="25" fillId="0" borderId="10" xfId="0" applyFont="1" applyBorder="1" applyAlignment="1">
      <alignment horizontal="center" vertical="center"/>
    </xf>
    <xf numFmtId="0" fontId="25" fillId="0" borderId="10" xfId="0" applyFont="1" applyBorder="1" applyAlignment="1">
      <alignment horizontal="center" wrapText="1"/>
    </xf>
    <xf numFmtId="14" fontId="94" fillId="0" borderId="10" xfId="0" applyNumberFormat="1" applyFont="1" applyBorder="1" applyAlignment="1">
      <alignment horizontal="left" vertical="center" wrapText="1"/>
    </xf>
    <xf numFmtId="0" fontId="94" fillId="26" borderId="10" xfId="0" applyFont="1" applyFill="1" applyBorder="1" applyAlignment="1">
      <alignment horizontal="left" vertical="center"/>
    </xf>
    <xf numFmtId="0" fontId="70" fillId="26" borderId="10" xfId="0" applyFont="1" applyFill="1" applyBorder="1" applyAlignment="1">
      <alignment horizontal="center" vertical="center"/>
    </xf>
    <xf numFmtId="14" fontId="70" fillId="0" borderId="10" xfId="0" applyNumberFormat="1" applyFont="1" applyBorder="1" applyAlignment="1">
      <alignment horizontal="left" vertical="center" wrapText="1"/>
    </xf>
    <xf numFmtId="0" fontId="70" fillId="0" borderId="10" xfId="0" applyFont="1" applyBorder="1" applyAlignment="1">
      <alignment horizontal="center" vertical="center" wrapText="1"/>
    </xf>
    <xf numFmtId="0" fontId="94" fillId="26" borderId="10" xfId="0" applyFont="1" applyFill="1" applyBorder="1" applyAlignment="1">
      <alignment horizontal="center" vertical="center" wrapText="1"/>
    </xf>
    <xf numFmtId="20" fontId="94" fillId="26" borderId="10" xfId="0" applyNumberFormat="1" applyFont="1" applyFill="1" applyBorder="1" applyAlignment="1">
      <alignment horizontal="center" vertical="center" wrapText="1"/>
    </xf>
    <xf numFmtId="0" fontId="94" fillId="0" borderId="10" xfId="0" applyFont="1" applyBorder="1" applyAlignment="1">
      <alignment horizontal="center" vertical="center" wrapText="1"/>
    </xf>
    <xf numFmtId="14" fontId="25" fillId="0" borderId="10" xfId="0" applyNumberFormat="1" applyFont="1" applyBorder="1" applyAlignment="1">
      <alignment horizontal="left" vertical="center" wrapText="1"/>
    </xf>
    <xf numFmtId="0" fontId="95" fillId="0" borderId="0" xfId="0" applyFont="1"/>
    <xf numFmtId="20" fontId="70" fillId="26" borderId="10" xfId="0" applyNumberFormat="1" applyFont="1" applyFill="1" applyBorder="1" applyAlignment="1">
      <alignment horizontal="center" vertical="center" wrapText="1"/>
    </xf>
    <xf numFmtId="0" fontId="70" fillId="0" borderId="10" xfId="0" applyFont="1" applyBorder="1"/>
    <xf numFmtId="16" fontId="70" fillId="0" borderId="10" xfId="0" applyNumberFormat="1" applyFont="1" applyBorder="1" applyAlignment="1">
      <alignment horizontal="left" vertical="center" wrapText="1"/>
    </xf>
    <xf numFmtId="0" fontId="94" fillId="0" borderId="10" xfId="0" applyFont="1" applyBorder="1" applyAlignment="1">
      <alignment horizontal="left" vertical="center" wrapText="1"/>
    </xf>
    <xf numFmtId="0" fontId="70" fillId="0" borderId="0" xfId="0" applyFont="1"/>
    <xf numFmtId="0" fontId="70" fillId="0" borderId="10" xfId="0" applyFont="1" applyBorder="1" applyAlignment="1">
      <alignment horizontal="left" vertical="center" wrapText="1"/>
    </xf>
    <xf numFmtId="14" fontId="70" fillId="26" borderId="10" xfId="0" applyNumberFormat="1" applyFont="1" applyFill="1" applyBorder="1" applyAlignment="1">
      <alignment horizontal="left" vertical="center"/>
    </xf>
    <xf numFmtId="14" fontId="94" fillId="26" borderId="10" xfId="0" applyNumberFormat="1" applyFont="1" applyFill="1" applyBorder="1" applyAlignment="1">
      <alignment horizontal="left" vertical="center"/>
    </xf>
    <xf numFmtId="0" fontId="94" fillId="0" borderId="0" xfId="0" applyFont="1"/>
    <xf numFmtId="20" fontId="94" fillId="0" borderId="10" xfId="0" applyNumberFormat="1" applyFont="1" applyBorder="1" applyAlignment="1">
      <alignment horizontal="center" vertical="center" wrapText="1"/>
    </xf>
    <xf numFmtId="14" fontId="25" fillId="26" borderId="10" xfId="0" applyNumberFormat="1" applyFont="1" applyFill="1" applyBorder="1" applyAlignment="1">
      <alignment horizontal="left" vertical="center"/>
    </xf>
    <xf numFmtId="0" fontId="25" fillId="26" borderId="10" xfId="0" applyFont="1" applyFill="1" applyBorder="1" applyAlignment="1">
      <alignment horizontal="center" vertical="center"/>
    </xf>
    <xf numFmtId="0" fontId="25" fillId="0" borderId="10" xfId="0" applyFont="1" applyBorder="1" applyAlignment="1">
      <alignment horizontal="left" vertical="center"/>
    </xf>
    <xf numFmtId="0" fontId="94" fillId="26" borderId="10" xfId="0" applyFont="1" applyFill="1" applyBorder="1" applyAlignment="1">
      <alignment horizontal="left" vertical="center" wrapText="1"/>
    </xf>
    <xf numFmtId="0" fontId="76" fillId="0" borderId="10" xfId="0" applyFont="1" applyBorder="1" applyAlignment="1">
      <alignment horizontal="left" vertical="center"/>
    </xf>
    <xf numFmtId="14" fontId="76" fillId="26" borderId="10" xfId="0" applyNumberFormat="1" applyFont="1" applyFill="1" applyBorder="1" applyAlignment="1">
      <alignment horizontal="left" vertical="center"/>
    </xf>
    <xf numFmtId="0" fontId="94" fillId="0" borderId="10" xfId="0" applyFont="1" applyBorder="1" applyAlignment="1">
      <alignment horizontal="left" vertical="center"/>
    </xf>
    <xf numFmtId="0" fontId="72" fillId="26" borderId="10" xfId="0" applyFont="1" applyFill="1" applyBorder="1" applyAlignment="1">
      <alignment horizontal="left" vertical="center"/>
    </xf>
    <xf numFmtId="14" fontId="96" fillId="26" borderId="10" xfId="0" applyNumberFormat="1" applyFont="1" applyFill="1" applyBorder="1" applyAlignment="1">
      <alignment horizontal="left" vertical="center"/>
    </xf>
    <xf numFmtId="0" fontId="96" fillId="0" borderId="10" xfId="0" applyFont="1" applyBorder="1" applyAlignment="1">
      <alignment horizontal="left" vertical="center"/>
    </xf>
    <xf numFmtId="0" fontId="70" fillId="26" borderId="0" xfId="0" applyFont="1" applyFill="1" applyAlignment="1">
      <alignment horizontal="left" vertical="center" wrapText="1"/>
    </xf>
    <xf numFmtId="0" fontId="73" fillId="0" borderId="10" xfId="0" applyFont="1" applyBorder="1" applyAlignment="1">
      <alignment horizontal="left" vertical="center" wrapText="1"/>
    </xf>
    <xf numFmtId="0" fontId="25" fillId="26" borderId="20" xfId="0" applyFont="1" applyFill="1" applyBorder="1" applyAlignment="1">
      <alignment horizontal="left" vertical="center" wrapText="1"/>
    </xf>
    <xf numFmtId="0" fontId="73" fillId="26" borderId="20" xfId="0" applyFont="1" applyFill="1" applyBorder="1" applyAlignment="1">
      <alignment horizontal="left" vertical="center" wrapText="1"/>
    </xf>
    <xf numFmtId="20" fontId="73" fillId="26" borderId="20" xfId="0" applyNumberFormat="1" applyFont="1" applyFill="1" applyBorder="1" applyAlignment="1">
      <alignment horizontal="left" vertical="center" wrapText="1"/>
    </xf>
    <xf numFmtId="0" fontId="96" fillId="0" borderId="20" xfId="0" applyFont="1" applyBorder="1" applyAlignment="1">
      <alignment horizontal="left" vertical="center"/>
    </xf>
    <xf numFmtId="0" fontId="73" fillId="0" borderId="10" xfId="0" applyFont="1" applyBorder="1" applyAlignment="1">
      <alignment horizontal="left" vertical="center"/>
    </xf>
    <xf numFmtId="0" fontId="58" fillId="0" borderId="10" xfId="0" applyFont="1" applyBorder="1" applyAlignment="1">
      <alignment horizontal="left" vertical="center"/>
    </xf>
    <xf numFmtId="20" fontId="58" fillId="26" borderId="10" xfId="0" applyNumberFormat="1" applyFont="1" applyFill="1" applyBorder="1" applyAlignment="1">
      <alignment horizontal="left" vertical="center" wrapText="1"/>
    </xf>
    <xf numFmtId="16" fontId="58" fillId="26" borderId="10" xfId="0" applyNumberFormat="1" applyFont="1" applyFill="1" applyBorder="1" applyAlignment="1">
      <alignment horizontal="left" vertical="center" wrapText="1"/>
    </xf>
    <xf numFmtId="0" fontId="58" fillId="0" borderId="20" xfId="0" applyFont="1" applyBorder="1" applyAlignment="1">
      <alignment horizontal="left" vertical="center" wrapText="1"/>
    </xf>
    <xf numFmtId="0" fontId="59" fillId="0" borderId="0" xfId="0" applyFont="1" applyAlignment="1">
      <alignment horizontal="left"/>
    </xf>
    <xf numFmtId="0" fontId="27" fillId="25" borderId="0" xfId="0" applyFont="1" applyFill="1" applyAlignment="1">
      <alignment horizontal="left" vertical="center"/>
    </xf>
    <xf numFmtId="0" fontId="25" fillId="0" borderId="25" xfId="0" applyFont="1" applyBorder="1" applyAlignment="1">
      <alignment horizontal="center" wrapText="1"/>
    </xf>
    <xf numFmtId="0" fontId="28" fillId="27" borderId="37" xfId="0" applyFont="1" applyFill="1" applyBorder="1" applyAlignment="1">
      <alignment horizontal="center" vertical="center" wrapText="1"/>
    </xf>
    <xf numFmtId="0" fontId="97" fillId="0" borderId="0" xfId="0" applyFont="1" applyAlignment="1">
      <alignment horizontal="left" vertical="center" wrapText="1"/>
    </xf>
    <xf numFmtId="0" fontId="27" fillId="0" borderId="0" xfId="0" applyFont="1"/>
    <xf numFmtId="0" fontId="19" fillId="0" borderId="0" xfId="459"/>
    <xf numFmtId="0" fontId="0" fillId="0" borderId="0" xfId="0" applyAlignment="1">
      <alignment vertical="center"/>
    </xf>
    <xf numFmtId="44" fontId="0" fillId="0" borderId="0" xfId="656" applyFont="1"/>
    <xf numFmtId="9" fontId="25" fillId="0" borderId="124" xfId="474" applyNumberFormat="1" applyFont="1" applyBorder="1" applyAlignment="1">
      <alignment horizontal="center" vertical="center" wrapText="1"/>
    </xf>
    <xf numFmtId="1" fontId="25" fillId="0" borderId="124" xfId="474" applyNumberFormat="1" applyFont="1" applyBorder="1" applyAlignment="1">
      <alignment horizontal="center" vertical="center" wrapText="1"/>
    </xf>
    <xf numFmtId="0" fontId="25" fillId="0" borderId="124" xfId="474" applyFont="1" applyBorder="1" applyAlignment="1">
      <alignment horizontal="center" vertical="center" wrapText="1"/>
    </xf>
    <xf numFmtId="0" fontId="24" fillId="27" borderId="124" xfId="474" applyFont="1" applyFill="1" applyBorder="1" applyAlignment="1">
      <alignment horizontal="left" vertical="center" wrapText="1"/>
    </xf>
    <xf numFmtId="0" fontId="28" fillId="27" borderId="138" xfId="474" applyFont="1" applyFill="1" applyBorder="1" applyAlignment="1">
      <alignment horizontal="center" vertical="center" wrapText="1"/>
    </xf>
    <xf numFmtId="0" fontId="25" fillId="0" borderId="36" xfId="474" quotePrefix="1" applyFont="1" applyBorder="1" applyAlignment="1">
      <alignment horizontal="center" vertical="center" wrapText="1"/>
    </xf>
    <xf numFmtId="9" fontId="25" fillId="0" borderId="10" xfId="474" applyNumberFormat="1" applyFont="1" applyBorder="1" applyAlignment="1">
      <alignment horizontal="center" vertical="center" wrapText="1"/>
    </xf>
    <xf numFmtId="1" fontId="25" fillId="0" borderId="10" xfId="474" applyNumberFormat="1" applyFont="1" applyBorder="1" applyAlignment="1">
      <alignment horizontal="center" vertical="center" wrapText="1"/>
    </xf>
    <xf numFmtId="0" fontId="25" fillId="0" borderId="10" xfId="474" applyFont="1" applyBorder="1" applyAlignment="1">
      <alignment horizontal="center" vertical="center" wrapText="1"/>
    </xf>
    <xf numFmtId="0" fontId="24" fillId="27" borderId="10" xfId="474" applyFont="1" applyFill="1" applyBorder="1" applyAlignment="1">
      <alignment horizontal="left" vertical="center" wrapText="1"/>
    </xf>
    <xf numFmtId="0" fontId="28" fillId="27" borderId="37" xfId="474" applyFont="1" applyFill="1" applyBorder="1" applyAlignment="1">
      <alignment horizontal="center" vertical="center" wrapText="1"/>
    </xf>
    <xf numFmtId="6" fontId="98" fillId="0" borderId="0" xfId="656" applyNumberFormat="1" applyFont="1"/>
    <xf numFmtId="9" fontId="0" fillId="0" borderId="0" xfId="644" applyFont="1"/>
    <xf numFmtId="0" fontId="25" fillId="0" borderId="36" xfId="474" applyFont="1" applyBorder="1" applyAlignment="1">
      <alignment horizontal="center" vertical="center" wrapText="1"/>
    </xf>
    <xf numFmtId="165" fontId="25" fillId="0" borderId="36" xfId="474" quotePrefix="1" applyNumberFormat="1" applyFont="1" applyBorder="1" applyAlignment="1">
      <alignment horizontal="center" vertical="center" wrapText="1"/>
    </xf>
    <xf numFmtId="165" fontId="25" fillId="0" borderId="36" xfId="644" applyNumberFormat="1" applyFont="1" applyBorder="1" applyAlignment="1">
      <alignment horizontal="center" vertical="center" wrapText="1"/>
    </xf>
    <xf numFmtId="165" fontId="25" fillId="0" borderId="36" xfId="490" applyNumberFormat="1" applyFont="1" applyBorder="1" applyAlignment="1">
      <alignment horizontal="center" vertical="center" wrapText="1"/>
    </xf>
    <xf numFmtId="9" fontId="59" fillId="0" borderId="0" xfId="644" applyFont="1"/>
    <xf numFmtId="0" fontId="24" fillId="27" borderId="42" xfId="474" applyFont="1" applyFill="1" applyBorder="1" applyAlignment="1">
      <alignment horizontal="center" vertical="center" wrapText="1"/>
    </xf>
    <xf numFmtId="0" fontId="24" fillId="27" borderId="43" xfId="474" applyFont="1" applyFill="1" applyBorder="1" applyAlignment="1">
      <alignment horizontal="center" vertical="center" wrapText="1"/>
    </xf>
    <xf numFmtId="0" fontId="24" fillId="27" borderId="43" xfId="474" applyFont="1" applyFill="1" applyBorder="1" applyAlignment="1">
      <alignment horizontal="left" vertical="center" wrapText="1"/>
    </xf>
    <xf numFmtId="0" fontId="28" fillId="27" borderId="44" xfId="474" applyFont="1" applyFill="1" applyBorder="1" applyAlignment="1">
      <alignment horizontal="center" vertical="center" wrapText="1"/>
    </xf>
    <xf numFmtId="0" fontId="98" fillId="0" borderId="0" xfId="0" applyFont="1"/>
    <xf numFmtId="165" fontId="51" fillId="27" borderId="137" xfId="490" applyNumberFormat="1" applyFont="1" applyFill="1" applyBorder="1" applyAlignment="1">
      <alignment horizontal="right" vertical="center" wrapText="1"/>
    </xf>
    <xf numFmtId="0" fontId="51" fillId="27" borderId="124" xfId="0" applyFont="1" applyFill="1" applyBorder="1" applyAlignment="1">
      <alignment horizontal="right" vertical="center" wrapText="1"/>
    </xf>
    <xf numFmtId="0" fontId="51" fillId="27" borderId="138" xfId="0" applyFont="1" applyFill="1" applyBorder="1" applyAlignment="1">
      <alignment horizontal="left" vertical="center" wrapText="1"/>
    </xf>
    <xf numFmtId="0" fontId="27" fillId="0" borderId="10" xfId="0" applyFont="1" applyBorder="1" applyAlignment="1">
      <alignment vertical="center"/>
    </xf>
    <xf numFmtId="0" fontId="51" fillId="27" borderId="37" xfId="0" applyFont="1" applyFill="1" applyBorder="1" applyAlignment="1">
      <alignment horizontal="left" vertical="center" wrapText="1"/>
    </xf>
    <xf numFmtId="0" fontId="51" fillId="27" borderId="42" xfId="0" applyFont="1" applyFill="1" applyBorder="1" applyAlignment="1">
      <alignment horizontal="center" vertical="center" wrapText="1"/>
    </xf>
    <xf numFmtId="0" fontId="51" fillId="27" borderId="43" xfId="0" applyFont="1" applyFill="1" applyBorder="1" applyAlignment="1">
      <alignment horizontal="center" vertical="center" wrapText="1"/>
    </xf>
    <xf numFmtId="0" fontId="51" fillId="27" borderId="44" xfId="0" applyFont="1" applyFill="1" applyBorder="1" applyAlignment="1">
      <alignment horizontal="center" vertical="center" wrapText="1"/>
    </xf>
    <xf numFmtId="0" fontId="24" fillId="0" borderId="0" xfId="0" applyFont="1" applyAlignment="1">
      <alignment horizontal="center" vertical="top" wrapText="1"/>
    </xf>
    <xf numFmtId="0" fontId="53" fillId="0" borderId="0" xfId="0" applyFont="1" applyAlignment="1">
      <alignment horizontal="left" vertical="top" wrapText="1"/>
    </xf>
    <xf numFmtId="0" fontId="27" fillId="29" borderId="0" xfId="459" applyFont="1" applyFill="1"/>
    <xf numFmtId="170" fontId="19" fillId="0" borderId="86" xfId="647" quotePrefix="1" applyNumberFormat="1" applyBorder="1" applyAlignment="1">
      <alignment horizontal="center" vertical="center" wrapText="1"/>
    </xf>
    <xf numFmtId="170" fontId="19" fillId="0" borderId="86" xfId="647" applyNumberFormat="1" applyBorder="1" applyAlignment="1">
      <alignment horizontal="center" vertical="center" wrapText="1"/>
    </xf>
    <xf numFmtId="0" fontId="28" fillId="27" borderId="13" xfId="459" applyFont="1" applyFill="1" applyBorder="1" applyAlignment="1">
      <alignment horizontal="left" vertical="center" wrapText="1"/>
    </xf>
    <xf numFmtId="170" fontId="99" fillId="0" borderId="86" xfId="647" quotePrefix="1" applyNumberFormat="1" applyFont="1" applyBorder="1" applyAlignment="1">
      <alignment horizontal="center" vertical="center" wrapText="1"/>
    </xf>
    <xf numFmtId="0" fontId="100" fillId="27" borderId="13" xfId="459" applyFont="1" applyFill="1" applyBorder="1" applyAlignment="1">
      <alignment horizontal="right" vertical="center" wrapText="1"/>
    </xf>
    <xf numFmtId="0" fontId="28" fillId="27" borderId="13" xfId="459" applyFont="1" applyFill="1" applyBorder="1" applyAlignment="1">
      <alignment horizontal="right" vertical="center" wrapText="1"/>
    </xf>
    <xf numFmtId="0" fontId="27" fillId="0" borderId="0" xfId="0" applyFont="1" applyAlignment="1">
      <alignment horizontal="left" wrapText="1"/>
    </xf>
    <xf numFmtId="0" fontId="27" fillId="0" borderId="0" xfId="0" applyFont="1" applyAlignment="1">
      <alignment horizontal="right" wrapText="1"/>
    </xf>
    <xf numFmtId="0" fontId="52" fillId="0" borderId="0" xfId="0" applyFont="1" applyAlignment="1">
      <alignment horizontal="right" wrapText="1"/>
    </xf>
    <xf numFmtId="1" fontId="27" fillId="0" borderId="0" xfId="460" applyNumberFormat="1" applyFont="1"/>
    <xf numFmtId="3" fontId="0" fillId="0" borderId="0" xfId="0" applyNumberFormat="1"/>
    <xf numFmtId="3" fontId="25" fillId="0" borderId="0" xfId="0" applyNumberFormat="1" applyFont="1" applyAlignment="1">
      <alignment horizontal="center" wrapText="1"/>
    </xf>
    <xf numFmtId="10" fontId="25" fillId="0" borderId="140" xfId="0" applyNumberFormat="1" applyFont="1" applyBorder="1" applyAlignment="1">
      <alignment horizontal="center" wrapText="1"/>
    </xf>
    <xf numFmtId="10" fontId="25" fillId="0" borderId="140" xfId="648" applyNumberFormat="1" applyFont="1" applyBorder="1" applyAlignment="1">
      <alignment horizontal="center" wrapText="1"/>
    </xf>
    <xf numFmtId="0" fontId="28" fillId="0" borderId="18" xfId="0" applyFont="1" applyBorder="1" applyAlignment="1">
      <alignment horizontal="justify" wrapText="1"/>
    </xf>
    <xf numFmtId="3" fontId="27" fillId="0" borderId="0" xfId="0" applyNumberFormat="1" applyFont="1" applyAlignment="1">
      <alignment horizontal="right" wrapText="1"/>
    </xf>
    <xf numFmtId="0" fontId="27" fillId="0" borderId="0" xfId="0" applyFont="1" applyAlignment="1">
      <alignment horizontal="right"/>
    </xf>
    <xf numFmtId="3" fontId="28" fillId="0" borderId="0" xfId="0" applyNumberFormat="1" applyFont="1" applyAlignment="1">
      <alignment horizontal="right" wrapText="1"/>
    </xf>
    <xf numFmtId="0" fontId="29" fillId="0" borderId="0" xfId="0" applyFont="1" applyAlignment="1">
      <alignment vertical="center"/>
    </xf>
    <xf numFmtId="0" fontId="29" fillId="0" borderId="0" xfId="0" applyFont="1" applyAlignment="1">
      <alignment horizontal="center" vertical="center"/>
    </xf>
    <xf numFmtId="0" fontId="29" fillId="26" borderId="0" xfId="0" applyFont="1" applyFill="1" applyAlignment="1">
      <alignment horizontal="center" vertical="center"/>
    </xf>
    <xf numFmtId="0" fontId="29" fillId="0" borderId="10" xfId="0" applyFont="1" applyBorder="1" applyAlignment="1">
      <alignment horizontal="center"/>
    </xf>
    <xf numFmtId="0" fontId="29" fillId="26" borderId="10" xfId="0" applyFont="1" applyFill="1" applyBorder="1" applyAlignment="1">
      <alignment horizontal="center"/>
    </xf>
    <xf numFmtId="0" fontId="0" fillId="0" borderId="136" xfId="0" applyBorder="1"/>
    <xf numFmtId="0" fontId="64" fillId="0" borderId="0" xfId="0" applyFont="1"/>
    <xf numFmtId="0" fontId="64" fillId="0" borderId="22" xfId="0" applyFont="1" applyBorder="1"/>
    <xf numFmtId="0" fontId="0" fillId="25" borderId="27" xfId="0" applyFill="1" applyBorder="1"/>
    <xf numFmtId="0" fontId="0" fillId="25" borderId="26" xfId="0" applyFill="1" applyBorder="1"/>
    <xf numFmtId="0" fontId="27" fillId="25" borderId="45" xfId="0" applyFont="1" applyFill="1" applyBorder="1" applyAlignment="1">
      <alignment vertical="center"/>
    </xf>
    <xf numFmtId="2" fontId="25" fillId="26" borderId="0" xfId="0" applyNumberFormat="1" applyFont="1" applyFill="1" applyAlignment="1">
      <alignment horizontal="center"/>
    </xf>
    <xf numFmtId="0" fontId="24" fillId="27" borderId="10" xfId="0" applyFont="1" applyFill="1" applyBorder="1" applyAlignment="1">
      <alignment horizontal="center" vertical="top" wrapText="1"/>
    </xf>
    <xf numFmtId="0" fontId="24" fillId="27" borderId="10" xfId="0" applyFont="1" applyFill="1" applyBorder="1" applyAlignment="1">
      <alignment horizontal="center" vertical="center" wrapText="1"/>
    </xf>
    <xf numFmtId="10" fontId="25" fillId="0" borderId="10" xfId="648" applyNumberFormat="1" applyFont="1" applyBorder="1" applyAlignment="1">
      <alignment horizontal="center" vertical="top" wrapText="1"/>
    </xf>
    <xf numFmtId="0" fontId="25" fillId="0" borderId="10" xfId="460" applyFont="1" applyBorder="1" applyAlignment="1">
      <alignment horizontal="center" vertical="top" wrapText="1"/>
    </xf>
    <xf numFmtId="0" fontId="25" fillId="0" borderId="10" xfId="0" applyFont="1" applyBorder="1" applyAlignment="1">
      <alignment horizontal="center" vertical="top" wrapText="1"/>
    </xf>
    <xf numFmtId="0" fontId="25" fillId="0" borderId="10" xfId="0" applyFont="1" applyBorder="1" applyAlignment="1">
      <alignment horizontal="center"/>
    </xf>
    <xf numFmtId="3" fontId="28" fillId="0" borderId="0" xfId="0" applyNumberFormat="1" applyFont="1" applyAlignment="1">
      <alignment horizontal="center" wrapText="1"/>
    </xf>
    <xf numFmtId="0" fontId="28" fillId="0" borderId="0" xfId="481" applyFont="1" applyAlignment="1">
      <alignment horizontal="left" vertical="center" wrapText="1"/>
    </xf>
    <xf numFmtId="0" fontId="28" fillId="0" borderId="0" xfId="0" applyFont="1" applyAlignment="1">
      <alignment horizontal="justify" wrapText="1"/>
    </xf>
    <xf numFmtId="4" fontId="28" fillId="0" borderId="0" xfId="0" applyNumberFormat="1" applyFont="1" applyAlignment="1">
      <alignment horizontal="center" wrapText="1"/>
    </xf>
    <xf numFmtId="4" fontId="25" fillId="0" borderId="0" xfId="0" applyNumberFormat="1" applyFont="1" applyAlignment="1">
      <alignment horizontal="center" wrapText="1"/>
    </xf>
    <xf numFmtId="0" fontId="24" fillId="0" borderId="0" xfId="0" applyFont="1" applyAlignment="1">
      <alignment horizontal="center"/>
    </xf>
    <xf numFmtId="0" fontId="103" fillId="0" borderId="0" xfId="467" applyFont="1"/>
    <xf numFmtId="0" fontId="55" fillId="27" borderId="10" xfId="467" applyFont="1" applyFill="1" applyBorder="1"/>
    <xf numFmtId="0" fontId="58" fillId="0" borderId="0" xfId="467" applyFont="1"/>
    <xf numFmtId="0" fontId="58" fillId="0" borderId="10" xfId="467" applyFont="1" applyBorder="1"/>
    <xf numFmtId="0" fontId="55" fillId="27" borderId="0" xfId="467" applyFont="1" applyFill="1"/>
    <xf numFmtId="165" fontId="55" fillId="27" borderId="10" xfId="657" applyNumberFormat="1" applyFont="1" applyFill="1" applyBorder="1"/>
    <xf numFmtId="165" fontId="58" fillId="0" borderId="10" xfId="657" applyNumberFormat="1" applyFont="1" applyBorder="1"/>
    <xf numFmtId="0" fontId="25" fillId="0" borderId="10" xfId="467" applyFont="1" applyBorder="1" applyAlignment="1">
      <alignment horizontal="left" vertical="center" wrapText="1"/>
    </xf>
    <xf numFmtId="14" fontId="25" fillId="0" borderId="10" xfId="467" applyNumberFormat="1" applyFont="1" applyBorder="1" applyAlignment="1">
      <alignment horizontal="left" vertical="center" wrapText="1"/>
    </xf>
    <xf numFmtId="14" fontId="103" fillId="0" borderId="0" xfId="467" applyNumberFormat="1" applyFont="1"/>
    <xf numFmtId="17" fontId="103" fillId="0" borderId="0" xfId="467" applyNumberFormat="1" applyFont="1"/>
    <xf numFmtId="0" fontId="103" fillId="0" borderId="0" xfId="467" applyFont="1" applyAlignment="1">
      <alignment vertical="top"/>
    </xf>
    <xf numFmtId="0" fontId="58" fillId="0" borderId="10" xfId="467" applyFont="1" applyBorder="1" applyAlignment="1">
      <alignment vertical="top" wrapText="1"/>
    </xf>
    <xf numFmtId="0" fontId="55" fillId="27" borderId="10" xfId="467" applyFont="1" applyFill="1" applyBorder="1" applyAlignment="1">
      <alignment vertical="top" wrapText="1"/>
    </xf>
    <xf numFmtId="0" fontId="55" fillId="27" borderId="10" xfId="467" applyFont="1" applyFill="1" applyBorder="1" applyAlignment="1">
      <alignment wrapText="1"/>
    </xf>
    <xf numFmtId="175" fontId="58" fillId="0" borderId="10" xfId="467" applyNumberFormat="1" applyFont="1" applyBorder="1"/>
    <xf numFmtId="175" fontId="55" fillId="27" borderId="10" xfId="467" applyNumberFormat="1" applyFont="1" applyFill="1" applyBorder="1" applyAlignment="1">
      <alignment wrapText="1"/>
    </xf>
    <xf numFmtId="9" fontId="57" fillId="27" borderId="10" xfId="0" applyNumberFormat="1" applyFont="1" applyFill="1" applyBorder="1" applyAlignment="1">
      <alignment horizontal="center" vertical="center" wrapText="1"/>
    </xf>
    <xf numFmtId="0" fontId="52" fillId="27" borderId="10" xfId="0" applyFont="1" applyFill="1" applyBorder="1" applyAlignment="1">
      <alignment horizontal="center" wrapText="1"/>
    </xf>
    <xf numFmtId="0" fontId="52" fillId="27" borderId="10" xfId="0" applyFont="1" applyFill="1" applyBorder="1" applyAlignment="1">
      <alignment horizontal="justify" wrapText="1"/>
    </xf>
    <xf numFmtId="0" fontId="27" fillId="28" borderId="10" xfId="0" applyFont="1" applyFill="1" applyBorder="1" applyAlignment="1">
      <alignment horizontal="left" vertical="center"/>
    </xf>
    <xf numFmtId="0" fontId="107" fillId="0" borderId="10" xfId="0" applyFont="1" applyBorder="1" applyAlignment="1">
      <alignment horizontal="left" vertical="center"/>
    </xf>
    <xf numFmtId="0" fontId="108" fillId="27" borderId="10" xfId="0" applyFont="1" applyFill="1" applyBorder="1" applyAlignment="1">
      <alignment horizontal="left" vertical="center"/>
    </xf>
    <xf numFmtId="0" fontId="0" fillId="0" borderId="31" xfId="0" applyBorder="1" applyAlignment="1">
      <alignment horizontal="center" vertical="center"/>
    </xf>
    <xf numFmtId="10" fontId="0" fillId="0" borderId="0" xfId="0" applyNumberFormat="1"/>
    <xf numFmtId="0" fontId="64" fillId="27" borderId="45" xfId="0" applyFont="1" applyFill="1" applyBorder="1" applyAlignment="1">
      <alignment horizontal="center" vertical="center" wrapText="1"/>
    </xf>
    <xf numFmtId="0" fontId="109" fillId="0" borderId="0" xfId="0" applyFont="1"/>
    <xf numFmtId="10" fontId="24" fillId="27" borderId="10" xfId="486" applyNumberFormat="1" applyFont="1" applyFill="1" applyBorder="1" applyAlignment="1">
      <alignment horizontal="center" vertical="center"/>
    </xf>
    <xf numFmtId="0" fontId="24" fillId="27" borderId="146" xfId="0" applyFont="1" applyFill="1" applyBorder="1" applyAlignment="1">
      <alignment horizontal="left" vertical="center" wrapText="1"/>
    </xf>
    <xf numFmtId="10" fontId="25" fillId="0" borderId="10" xfId="486" applyNumberFormat="1" applyFont="1" applyFill="1" applyBorder="1"/>
    <xf numFmtId="0" fontId="25" fillId="28" borderId="10" xfId="0" applyFont="1" applyFill="1" applyBorder="1"/>
    <xf numFmtId="0" fontId="25" fillId="28" borderId="10" xfId="0" applyFont="1" applyFill="1" applyBorder="1" applyAlignment="1">
      <alignment wrapText="1"/>
    </xf>
    <xf numFmtId="0" fontId="24" fillId="27" borderId="0" xfId="0" applyFont="1" applyFill="1"/>
    <xf numFmtId="0" fontId="24" fillId="27" borderId="0" xfId="0" applyFont="1" applyFill="1" applyAlignment="1">
      <alignment wrapText="1"/>
    </xf>
    <xf numFmtId="0" fontId="25" fillId="0" borderId="0" xfId="0" applyFont="1" applyAlignment="1">
      <alignment horizontal="center" wrapText="1"/>
    </xf>
    <xf numFmtId="10" fontId="25" fillId="0" borderId="10" xfId="486" applyNumberFormat="1" applyFont="1" applyFill="1" applyBorder="1" applyAlignment="1">
      <alignment horizontal="center"/>
    </xf>
    <xf numFmtId="0" fontId="24" fillId="27" borderId="10" xfId="0" applyFont="1" applyFill="1" applyBorder="1" applyAlignment="1">
      <alignment horizontal="justify" wrapText="1"/>
    </xf>
    <xf numFmtId="0" fontId="24" fillId="27" borderId="10" xfId="0" applyFont="1" applyFill="1" applyBorder="1" applyAlignment="1">
      <alignment horizontal="left" wrapText="1"/>
    </xf>
    <xf numFmtId="0" fontId="24" fillId="27" borderId="10" xfId="0" applyFont="1" applyFill="1" applyBorder="1" applyAlignment="1">
      <alignment wrapText="1"/>
    </xf>
    <xf numFmtId="0" fontId="24" fillId="27" borderId="15" xfId="0" applyFont="1" applyFill="1" applyBorder="1" applyAlignment="1">
      <alignment horizontal="center"/>
    </xf>
    <xf numFmtId="0" fontId="24" fillId="27" borderId="134" xfId="0" applyFont="1" applyFill="1" applyBorder="1" applyAlignment="1">
      <alignment horizontal="center"/>
    </xf>
    <xf numFmtId="0" fontId="24" fillId="27" borderId="135" xfId="0" applyFont="1" applyFill="1" applyBorder="1" applyAlignment="1">
      <alignment horizontal="center"/>
    </xf>
    <xf numFmtId="0" fontId="24" fillId="27" borderId="133" xfId="0" applyFont="1" applyFill="1" applyBorder="1" applyAlignment="1">
      <alignment horizontal="center"/>
    </xf>
    <xf numFmtId="0" fontId="28" fillId="0" borderId="14" xfId="0" applyFont="1" applyBorder="1" applyAlignment="1">
      <alignment horizontal="justify" wrapText="1"/>
    </xf>
    <xf numFmtId="0" fontId="30" fillId="0" borderId="25" xfId="660" applyFont="1" applyBorder="1" applyAlignment="1">
      <alignment horizontal="center" vertical="center" wrapText="1"/>
    </xf>
    <xf numFmtId="14" fontId="30" fillId="0" borderId="25" xfId="660" applyNumberFormat="1" applyFont="1" applyBorder="1" applyAlignment="1">
      <alignment horizontal="center" vertical="center" wrapText="1"/>
    </xf>
    <xf numFmtId="0" fontId="102" fillId="27" borderId="74" xfId="0" applyFont="1" applyFill="1" applyBorder="1" applyAlignment="1">
      <alignment horizontal="left" vertical="center" wrapText="1"/>
    </xf>
    <xf numFmtId="3" fontId="28" fillId="27" borderId="123" xfId="0" applyNumberFormat="1" applyFont="1" applyFill="1" applyBorder="1" applyAlignment="1">
      <alignment horizontal="right" vertical="center" wrapText="1"/>
    </xf>
    <xf numFmtId="0" fontId="28" fillId="27" borderId="148" xfId="0" applyFont="1" applyFill="1" applyBorder="1" applyAlignment="1">
      <alignment horizontal="left" vertical="center" wrapText="1"/>
    </xf>
    <xf numFmtId="0" fontId="0" fillId="26" borderId="0" xfId="0" applyFill="1"/>
    <xf numFmtId="3" fontId="28" fillId="26" borderId="143" xfId="0" applyNumberFormat="1" applyFont="1" applyFill="1" applyBorder="1" applyAlignment="1">
      <alignment wrapText="1"/>
    </xf>
    <xf numFmtId="10" fontId="28" fillId="26" borderId="143" xfId="0" applyNumberFormat="1" applyFont="1" applyFill="1" applyBorder="1" applyAlignment="1">
      <alignment horizontal="right" vertical="center"/>
    </xf>
    <xf numFmtId="10" fontId="28" fillId="27" borderId="149" xfId="0" applyNumberFormat="1" applyFont="1" applyFill="1" applyBorder="1" applyAlignment="1">
      <alignment horizontal="center" vertical="center"/>
    </xf>
    <xf numFmtId="3" fontId="28" fillId="27" borderId="150" xfId="0" applyNumberFormat="1" applyFont="1" applyFill="1" applyBorder="1" applyAlignment="1">
      <alignment horizontal="right" vertical="center" wrapText="1"/>
    </xf>
    <xf numFmtId="10" fontId="28" fillId="27" borderId="150" xfId="0" applyNumberFormat="1" applyFont="1" applyFill="1" applyBorder="1" applyAlignment="1">
      <alignment horizontal="center" vertical="center"/>
    </xf>
    <xf numFmtId="0" fontId="110" fillId="27" borderId="148" xfId="0" applyFont="1" applyFill="1" applyBorder="1" applyAlignment="1">
      <alignment vertical="center"/>
    </xf>
    <xf numFmtId="0" fontId="28" fillId="26" borderId="29" xfId="0" applyFont="1" applyFill="1" applyBorder="1" applyAlignment="1">
      <alignment horizontal="left" vertical="center" wrapText="1"/>
    </xf>
    <xf numFmtId="10" fontId="28" fillId="27" borderId="151" xfId="0" applyNumberFormat="1" applyFont="1" applyFill="1" applyBorder="1" applyAlignment="1">
      <alignment horizontal="center" vertical="center"/>
    </xf>
    <xf numFmtId="3" fontId="66" fillId="27" borderId="20" xfId="0" applyNumberFormat="1" applyFont="1" applyFill="1" applyBorder="1" applyAlignment="1">
      <alignment horizontal="right" vertical="center" wrapText="1"/>
    </xf>
    <xf numFmtId="10" fontId="28" fillId="27" borderId="20" xfId="0" applyNumberFormat="1" applyFont="1" applyFill="1" applyBorder="1" applyAlignment="1">
      <alignment horizontal="right" vertical="center"/>
    </xf>
    <xf numFmtId="0" fontId="28" fillId="27" borderId="152" xfId="0" applyFont="1" applyFill="1" applyBorder="1" applyAlignment="1">
      <alignment horizontal="left" vertical="center" wrapText="1"/>
    </xf>
    <xf numFmtId="10" fontId="25" fillId="0" borderId="151" xfId="0" applyNumberFormat="1" applyFont="1" applyBorder="1" applyAlignment="1">
      <alignment horizontal="center" vertical="center"/>
    </xf>
    <xf numFmtId="3" fontId="25" fillId="0" borderId="20" xfId="0" applyNumberFormat="1" applyFont="1" applyBorder="1" applyAlignment="1">
      <alignment horizontal="right" vertical="center" wrapText="1"/>
    </xf>
    <xf numFmtId="10" fontId="25" fillId="0" borderId="20" xfId="0" applyNumberFormat="1" applyFont="1" applyBorder="1" applyAlignment="1">
      <alignment horizontal="center" vertical="center"/>
    </xf>
    <xf numFmtId="0" fontId="28" fillId="27" borderId="155" xfId="0" applyFont="1" applyFill="1" applyBorder="1" applyAlignment="1">
      <alignment horizontal="left" vertical="center" wrapText="1"/>
    </xf>
    <xf numFmtId="10" fontId="28" fillId="27" borderId="156" xfId="0" applyNumberFormat="1" applyFont="1" applyFill="1" applyBorder="1" applyAlignment="1">
      <alignment horizontal="center" vertical="center"/>
    </xf>
    <xf numFmtId="3" fontId="66" fillId="27" borderId="25" xfId="0" applyNumberFormat="1" applyFont="1" applyFill="1" applyBorder="1" applyAlignment="1">
      <alignment horizontal="right" vertical="center" wrapText="1"/>
    </xf>
    <xf numFmtId="10" fontId="28" fillId="27" borderId="25" xfId="0" applyNumberFormat="1" applyFont="1" applyFill="1" applyBorder="1" applyAlignment="1">
      <alignment horizontal="right" vertical="center"/>
    </xf>
    <xf numFmtId="0" fontId="25" fillId="0" borderId="157" xfId="0" applyFont="1" applyBorder="1" applyAlignment="1">
      <alignment horizontal="left" vertical="center" wrapText="1"/>
    </xf>
    <xf numFmtId="3" fontId="31" fillId="27" borderId="20" xfId="0" applyNumberFormat="1" applyFont="1" applyFill="1" applyBorder="1" applyAlignment="1">
      <alignment horizontal="right" vertical="center" wrapText="1"/>
    </xf>
    <xf numFmtId="10" fontId="28" fillId="27" borderId="20" xfId="0" applyNumberFormat="1" applyFont="1" applyFill="1" applyBorder="1" applyAlignment="1">
      <alignment horizontal="center" vertical="center"/>
    </xf>
    <xf numFmtId="10" fontId="25" fillId="0" borderId="20" xfId="0" applyNumberFormat="1" applyFont="1" applyBorder="1" applyAlignment="1">
      <alignment horizontal="right" vertical="center"/>
    </xf>
    <xf numFmtId="10" fontId="28" fillId="27" borderId="158" xfId="0" applyNumberFormat="1" applyFont="1" applyFill="1" applyBorder="1" applyAlignment="1">
      <alignment horizontal="center" vertical="center"/>
    </xf>
    <xf numFmtId="3" fontId="31" fillId="27" borderId="29" xfId="0" applyNumberFormat="1" applyFont="1" applyFill="1" applyBorder="1" applyAlignment="1">
      <alignment horizontal="right" vertical="center" wrapText="1"/>
    </xf>
    <xf numFmtId="10" fontId="28" fillId="27" borderId="29" xfId="0" applyNumberFormat="1" applyFont="1" applyFill="1" applyBorder="1" applyAlignment="1">
      <alignment horizontal="right" vertical="center"/>
    </xf>
    <xf numFmtId="10" fontId="28" fillId="27" borderId="75" xfId="0" applyNumberFormat="1" applyFont="1" applyFill="1" applyBorder="1" applyAlignment="1">
      <alignment horizontal="center" vertical="center"/>
    </xf>
    <xf numFmtId="10" fontId="28" fillId="27" borderId="159" xfId="0" applyNumberFormat="1" applyFont="1" applyFill="1" applyBorder="1" applyAlignment="1">
      <alignment horizontal="right" vertical="center"/>
    </xf>
    <xf numFmtId="0" fontId="110" fillId="27" borderId="77" xfId="0" applyFont="1" applyFill="1" applyBorder="1" applyAlignment="1">
      <alignment vertical="center"/>
    </xf>
    <xf numFmtId="10" fontId="28" fillId="27" borderId="48" xfId="0" applyNumberFormat="1" applyFont="1" applyFill="1" applyBorder="1" applyAlignment="1">
      <alignment horizontal="center" vertical="center"/>
    </xf>
    <xf numFmtId="3" fontId="28" fillId="27" borderId="51" xfId="0" applyNumberFormat="1" applyFont="1" applyFill="1" applyBorder="1" applyAlignment="1">
      <alignment vertical="center" wrapText="1"/>
    </xf>
    <xf numFmtId="10" fontId="28" fillId="27" borderId="51" xfId="0" applyNumberFormat="1" applyFont="1" applyFill="1" applyBorder="1" applyAlignment="1">
      <alignment horizontal="right" vertical="center"/>
    </xf>
    <xf numFmtId="0" fontId="110" fillId="27" borderId="52" xfId="0" applyFont="1" applyFill="1" applyBorder="1" applyAlignment="1">
      <alignment vertical="center"/>
    </xf>
    <xf numFmtId="10" fontId="28" fillId="27" borderId="35" xfId="0" applyNumberFormat="1" applyFont="1" applyFill="1" applyBorder="1" applyAlignment="1">
      <alignment horizontal="center" vertical="center"/>
    </xf>
    <xf numFmtId="3" fontId="28" fillId="27" borderId="19" xfId="0" applyNumberFormat="1" applyFont="1" applyFill="1" applyBorder="1" applyAlignment="1">
      <alignment horizontal="right" vertical="center" wrapText="1"/>
    </xf>
    <xf numFmtId="10" fontId="28" fillId="27" borderId="19" xfId="0" applyNumberFormat="1" applyFont="1" applyFill="1" applyBorder="1" applyAlignment="1">
      <alignment horizontal="right" vertical="center"/>
    </xf>
    <xf numFmtId="0" fontId="28" fillId="27" borderId="34" xfId="0" applyFont="1" applyFill="1" applyBorder="1" applyAlignment="1">
      <alignment horizontal="left" vertical="center" wrapText="1"/>
    </xf>
    <xf numFmtId="10" fontId="25" fillId="0" borderId="40" xfId="0" applyNumberFormat="1" applyFont="1" applyBorder="1" applyAlignment="1">
      <alignment horizontal="center" vertical="center"/>
    </xf>
    <xf numFmtId="0" fontId="25" fillId="0" borderId="33" xfId="0" applyFont="1" applyBorder="1" applyAlignment="1">
      <alignment horizontal="left" vertical="center" wrapText="1"/>
    </xf>
    <xf numFmtId="10" fontId="28" fillId="27" borderId="40" xfId="0" applyNumberFormat="1" applyFont="1" applyFill="1" applyBorder="1" applyAlignment="1">
      <alignment horizontal="center" vertical="center"/>
    </xf>
    <xf numFmtId="0" fontId="28" fillId="27" borderId="38" xfId="0" applyFont="1" applyFill="1" applyBorder="1" applyAlignment="1">
      <alignment horizontal="left" vertical="center" wrapText="1"/>
    </xf>
    <xf numFmtId="0" fontId="24" fillId="27" borderId="15" xfId="0" applyFont="1" applyFill="1" applyBorder="1" applyAlignment="1">
      <alignment vertical="center"/>
    </xf>
    <xf numFmtId="0" fontId="24" fillId="27" borderId="17" xfId="0" applyFont="1" applyFill="1" applyBorder="1" applyAlignment="1">
      <alignment vertical="center"/>
    </xf>
    <xf numFmtId="0" fontId="110" fillId="27" borderId="88" xfId="0" applyFont="1" applyFill="1" applyBorder="1" applyAlignment="1">
      <alignment vertical="center"/>
    </xf>
    <xf numFmtId="0" fontId="24" fillId="27" borderId="160" xfId="0" applyFont="1" applyFill="1" applyBorder="1" applyAlignment="1">
      <alignment horizontal="center"/>
    </xf>
    <xf numFmtId="0" fontId="24" fillId="27" borderId="163" xfId="0" applyFont="1" applyFill="1" applyBorder="1" applyAlignment="1">
      <alignment horizontal="center" vertical="center" wrapText="1"/>
    </xf>
    <xf numFmtId="0" fontId="24" fillId="27" borderId="51" xfId="0" applyFont="1" applyFill="1" applyBorder="1" applyAlignment="1">
      <alignment horizontal="center" vertical="center" wrapText="1"/>
    </xf>
    <xf numFmtId="0" fontId="24" fillId="27" borderId="164" xfId="0" applyFont="1" applyFill="1" applyBorder="1" applyAlignment="1">
      <alignment horizontal="center" vertical="center" wrapText="1"/>
    </xf>
    <xf numFmtId="3" fontId="28" fillId="27" borderId="10" xfId="0" applyNumberFormat="1" applyFont="1" applyFill="1" applyBorder="1" applyAlignment="1">
      <alignment vertical="center"/>
    </xf>
    <xf numFmtId="10" fontId="51" fillId="27" borderId="10" xfId="0" applyNumberFormat="1" applyFont="1" applyFill="1" applyBorder="1" applyAlignment="1">
      <alignment horizontal="center" vertical="center"/>
    </xf>
    <xf numFmtId="3" fontId="51" fillId="27" borderId="10" xfId="0" applyNumberFormat="1" applyFont="1" applyFill="1" applyBorder="1" applyAlignment="1">
      <alignment vertical="center"/>
    </xf>
    <xf numFmtId="0" fontId="51" fillId="27" borderId="10" xfId="0" applyFont="1" applyFill="1" applyBorder="1" applyAlignment="1">
      <alignment vertical="center"/>
    </xf>
    <xf numFmtId="0" fontId="51" fillId="27" borderId="10" xfId="0" applyFont="1" applyFill="1" applyBorder="1" applyAlignment="1">
      <alignment vertical="center" wrapText="1"/>
    </xf>
    <xf numFmtId="3" fontId="25" fillId="0" borderId="10" xfId="0" applyNumberFormat="1" applyFont="1" applyBorder="1" applyAlignment="1">
      <alignment vertical="center"/>
    </xf>
    <xf numFmtId="10" fontId="29" fillId="0" borderId="10" xfId="0" applyNumberFormat="1" applyFont="1" applyBorder="1" applyAlignment="1">
      <alignment horizontal="center" vertical="center"/>
    </xf>
    <xf numFmtId="3" fontId="29" fillId="0" borderId="10" xfId="0" applyNumberFormat="1" applyFont="1" applyBorder="1" applyAlignment="1">
      <alignment vertical="center"/>
    </xf>
    <xf numFmtId="0" fontId="29" fillId="0" borderId="10" xfId="0" applyFont="1" applyBorder="1" applyAlignment="1">
      <alignment vertical="center"/>
    </xf>
    <xf numFmtId="0" fontId="29" fillId="0" borderId="10" xfId="0" applyFont="1" applyBorder="1" applyAlignment="1">
      <alignment vertical="center" wrapText="1"/>
    </xf>
    <xf numFmtId="3" fontId="25" fillId="0" borderId="10" xfId="0" quotePrefix="1" applyNumberFormat="1" applyFont="1" applyBorder="1" applyAlignment="1">
      <alignment vertical="center"/>
    </xf>
    <xf numFmtId="3" fontId="25" fillId="0" borderId="10" xfId="0" applyNumberFormat="1" applyFont="1" applyBorder="1" applyAlignment="1">
      <alignment horizontal="justify" vertical="center"/>
    </xf>
    <xf numFmtId="0" fontId="32" fillId="27" borderId="10" xfId="0" applyFont="1" applyFill="1" applyBorder="1" applyAlignment="1">
      <alignment horizontal="center" vertical="center" wrapText="1"/>
    </xf>
    <xf numFmtId="0" fontId="50" fillId="0" borderId="0" xfId="662"/>
    <xf numFmtId="0" fontId="19" fillId="0" borderId="0" xfId="662" applyFont="1"/>
    <xf numFmtId="0" fontId="27" fillId="0" borderId="0" xfId="662" applyFont="1"/>
    <xf numFmtId="0" fontId="98" fillId="0" borderId="0" xfId="662" applyFont="1"/>
    <xf numFmtId="0" fontId="102" fillId="27" borderId="20" xfId="663" applyFont="1" applyFill="1" applyBorder="1" applyAlignment="1">
      <alignment wrapText="1"/>
    </xf>
    <xf numFmtId="0" fontId="102" fillId="27" borderId="22" xfId="663" applyFont="1" applyFill="1" applyBorder="1" applyAlignment="1">
      <alignment wrapText="1"/>
    </xf>
    <xf numFmtId="0" fontId="50" fillId="25" borderId="0" xfId="662" applyFill="1"/>
    <xf numFmtId="0" fontId="27" fillId="25" borderId="0" xfId="662" applyFont="1" applyFill="1" applyAlignment="1">
      <alignment vertical="center"/>
    </xf>
    <xf numFmtId="0" fontId="24" fillId="27" borderId="132" xfId="0" applyFont="1" applyFill="1" applyBorder="1" applyAlignment="1">
      <alignment horizontal="center" vertical="top" wrapText="1"/>
    </xf>
    <xf numFmtId="175" fontId="106" fillId="0" borderId="145" xfId="467" applyNumberFormat="1" applyFont="1" applyBorder="1" applyAlignment="1">
      <alignment horizontal="center" wrapText="1"/>
    </xf>
    <xf numFmtId="0" fontId="25" fillId="24" borderId="10" xfId="0" applyFont="1" applyFill="1" applyBorder="1" applyAlignment="1">
      <alignment horizontal="center"/>
    </xf>
    <xf numFmtId="0" fontId="25" fillId="24" borderId="0" xfId="0" applyFont="1" applyFill="1" applyAlignment="1">
      <alignment horizontal="center"/>
    </xf>
    <xf numFmtId="0" fontId="25" fillId="26" borderId="10" xfId="0" applyFont="1" applyFill="1" applyBorder="1" applyAlignment="1">
      <alignment horizontal="center"/>
    </xf>
    <xf numFmtId="3" fontId="25" fillId="0" borderId="10" xfId="0" applyNumberFormat="1" applyFont="1" applyBorder="1" applyAlignment="1">
      <alignment horizontal="center" vertical="top" wrapText="1"/>
    </xf>
    <xf numFmtId="2" fontId="25" fillId="0" borderId="0" xfId="0" applyNumberFormat="1" applyFont="1"/>
    <xf numFmtId="175" fontId="58" fillId="0" borderId="10" xfId="0" applyNumberFormat="1" applyFont="1" applyBorder="1" applyAlignment="1">
      <alignment horizontal="left" vertical="center" wrapText="1"/>
    </xf>
    <xf numFmtId="0" fontId="31" fillId="0" borderId="10" xfId="0" applyFont="1" applyBorder="1" applyAlignment="1">
      <alignment horizontal="right" wrapText="1"/>
    </xf>
    <xf numFmtId="165" fontId="114" fillId="0" borderId="10" xfId="644" applyNumberFormat="1" applyFont="1" applyFill="1" applyBorder="1" applyAlignment="1">
      <alignment horizontal="right" wrapText="1"/>
    </xf>
    <xf numFmtId="165" fontId="28" fillId="27" borderId="10" xfId="644" applyNumberFormat="1" applyFont="1" applyFill="1" applyBorder="1" applyAlignment="1">
      <alignment horizontal="right" wrapText="1"/>
    </xf>
    <xf numFmtId="0" fontId="116" fillId="0" borderId="0" xfId="0" applyFont="1"/>
    <xf numFmtId="0" fontId="27" fillId="25" borderId="0" xfId="675" applyFont="1" applyFill="1" applyAlignment="1">
      <alignment vertical="center"/>
    </xf>
    <xf numFmtId="0" fontId="19" fillId="25" borderId="0" xfId="675" applyFill="1"/>
    <xf numFmtId="0" fontId="19" fillId="25" borderId="0" xfId="675" applyFill="1" applyAlignment="1">
      <alignment wrapText="1"/>
    </xf>
    <xf numFmtId="0" fontId="19" fillId="0" borderId="0" xfId="675"/>
    <xf numFmtId="0" fontId="19" fillId="0" borderId="0" xfId="675" applyAlignment="1">
      <alignment wrapText="1"/>
    </xf>
    <xf numFmtId="0" fontId="19" fillId="0" borderId="0" xfId="675" applyAlignment="1">
      <alignment horizontal="center"/>
    </xf>
    <xf numFmtId="0" fontId="64" fillId="27" borderId="139" xfId="675" applyFont="1" applyFill="1" applyBorder="1"/>
    <xf numFmtId="0" fontId="64" fillId="27" borderId="130" xfId="675" applyFont="1" applyFill="1" applyBorder="1"/>
    <xf numFmtId="0" fontId="64" fillId="27" borderId="129" xfId="675" applyFont="1" applyFill="1" applyBorder="1"/>
    <xf numFmtId="0" fontId="64" fillId="27" borderId="19" xfId="675" applyFont="1" applyFill="1" applyBorder="1" applyAlignment="1">
      <alignment horizontal="center"/>
    </xf>
    <xf numFmtId="0" fontId="19" fillId="0" borderId="167" xfId="675" applyBorder="1" applyAlignment="1">
      <alignment horizontal="right"/>
    </xf>
    <xf numFmtId="0" fontId="19" fillId="0" borderId="168" xfId="675" applyBorder="1" applyAlignment="1">
      <alignment horizontal="center"/>
    </xf>
    <xf numFmtId="0" fontId="19" fillId="0" borderId="169" xfId="675" applyBorder="1" applyAlignment="1">
      <alignment horizontal="center"/>
    </xf>
    <xf numFmtId="168" fontId="19" fillId="0" borderId="37" xfId="675" applyNumberFormat="1" applyBorder="1"/>
    <xf numFmtId="168" fontId="82" fillId="0" borderId="131" xfId="675" applyNumberFormat="1" applyFont="1" applyBorder="1"/>
    <xf numFmtId="168" fontId="19" fillId="0" borderId="10" xfId="675" applyNumberFormat="1" applyBorder="1"/>
    <xf numFmtId="10" fontId="0" fillId="0" borderId="10" xfId="676" applyNumberFormat="1" applyFont="1" applyBorder="1"/>
    <xf numFmtId="0" fontId="19" fillId="0" borderId="36" xfId="675" applyBorder="1"/>
    <xf numFmtId="168" fontId="19" fillId="0" borderId="169" xfId="675" applyNumberFormat="1" applyBorder="1"/>
    <xf numFmtId="0" fontId="19" fillId="0" borderId="10" xfId="675" applyBorder="1"/>
    <xf numFmtId="0" fontId="19" fillId="0" borderId="131" xfId="675" applyBorder="1"/>
    <xf numFmtId="0" fontId="19" fillId="0" borderId="36" xfId="675" applyBorder="1" applyAlignment="1">
      <alignment wrapText="1"/>
    </xf>
    <xf numFmtId="0" fontId="19" fillId="0" borderId="170" xfId="675" applyBorder="1" applyAlignment="1">
      <alignment horizontal="right"/>
    </xf>
    <xf numFmtId="0" fontId="19" fillId="0" borderId="171" xfId="675" applyBorder="1" applyAlignment="1">
      <alignment horizontal="center"/>
    </xf>
    <xf numFmtId="168" fontId="82" fillId="0" borderId="30" xfId="675" applyNumberFormat="1" applyFont="1" applyBorder="1"/>
    <xf numFmtId="0" fontId="19" fillId="0" borderId="30" xfId="675" applyBorder="1"/>
    <xf numFmtId="0" fontId="19" fillId="0" borderId="172" xfId="675" applyBorder="1" applyAlignment="1">
      <alignment horizontal="right"/>
    </xf>
    <xf numFmtId="0" fontId="19" fillId="0" borderId="18" xfId="675" applyBorder="1" applyAlignment="1">
      <alignment horizontal="center"/>
    </xf>
    <xf numFmtId="0" fontId="19" fillId="0" borderId="173" xfId="675" applyBorder="1" applyAlignment="1">
      <alignment horizontal="center"/>
    </xf>
    <xf numFmtId="168" fontId="19" fillId="0" borderId="124" xfId="675" applyNumberFormat="1" applyBorder="1"/>
    <xf numFmtId="10" fontId="0" fillId="0" borderId="124" xfId="676" applyNumberFormat="1" applyFont="1" applyBorder="1"/>
    <xf numFmtId="168" fontId="19" fillId="30" borderId="173" xfId="675" applyNumberFormat="1" applyFill="1" applyBorder="1"/>
    <xf numFmtId="168" fontId="19" fillId="30" borderId="126" xfId="675" applyNumberFormat="1" applyFill="1" applyBorder="1"/>
    <xf numFmtId="0" fontId="19" fillId="0" borderId="124" xfId="675" applyBorder="1"/>
    <xf numFmtId="0" fontId="19" fillId="0" borderId="126" xfId="675" applyBorder="1"/>
    <xf numFmtId="0" fontId="19" fillId="0" borderId="137" xfId="675" applyBorder="1" applyAlignment="1">
      <alignment wrapText="1"/>
    </xf>
    <xf numFmtId="0" fontId="19" fillId="0" borderId="0" xfId="675" applyAlignment="1">
      <alignment horizontal="right"/>
    </xf>
    <xf numFmtId="0" fontId="19" fillId="0" borderId="22" xfId="675" applyBorder="1"/>
    <xf numFmtId="0" fontId="118" fillId="0" borderId="17" xfId="675" applyFont="1" applyBorder="1"/>
    <xf numFmtId="0" fontId="19" fillId="0" borderId="15" xfId="675" applyBorder="1"/>
    <xf numFmtId="0" fontId="19" fillId="27" borderId="43" xfId="675" applyFill="1" applyBorder="1"/>
    <xf numFmtId="0" fontId="19" fillId="27" borderId="131" xfId="675" applyFill="1" applyBorder="1"/>
    <xf numFmtId="0" fontId="19" fillId="27" borderId="44" xfId="675" applyFill="1" applyBorder="1"/>
    <xf numFmtId="0" fontId="19" fillId="27" borderId="42" xfId="675" applyFill="1" applyBorder="1" applyAlignment="1">
      <alignment wrapText="1"/>
    </xf>
    <xf numFmtId="0" fontId="19" fillId="0" borderId="174" xfId="675" applyBorder="1" applyAlignment="1">
      <alignment horizontal="right"/>
    </xf>
    <xf numFmtId="0" fontId="19" fillId="0" borderId="37" xfId="675" applyBorder="1"/>
    <xf numFmtId="1" fontId="82" fillId="0" borderId="30" xfId="675" applyNumberFormat="1" applyFont="1" applyBorder="1" applyAlignment="1">
      <alignment horizontal="center"/>
    </xf>
    <xf numFmtId="0" fontId="29" fillId="0" borderId="36" xfId="675" applyFont="1" applyBorder="1" applyAlignment="1">
      <alignment wrapText="1"/>
    </xf>
    <xf numFmtId="0" fontId="118" fillId="0" borderId="0" xfId="675" applyFont="1"/>
    <xf numFmtId="0" fontId="19" fillId="0" borderId="14" xfId="675" applyBorder="1"/>
    <xf numFmtId="0" fontId="19" fillId="27" borderId="169" xfId="675" applyFill="1" applyBorder="1" applyAlignment="1">
      <alignment horizontal="center"/>
    </xf>
    <xf numFmtId="0" fontId="19" fillId="27" borderId="10" xfId="675" applyFill="1" applyBorder="1"/>
    <xf numFmtId="0" fontId="19" fillId="27" borderId="30" xfId="675" applyFill="1" applyBorder="1"/>
    <xf numFmtId="0" fontId="19" fillId="27" borderId="37" xfId="675" applyFill="1" applyBorder="1"/>
    <xf numFmtId="1" fontId="19" fillId="27" borderId="10" xfId="675" applyNumberFormat="1" applyFill="1" applyBorder="1"/>
    <xf numFmtId="0" fontId="19" fillId="27" borderId="36" xfId="675" applyFill="1" applyBorder="1" applyAlignment="1">
      <alignment wrapText="1"/>
    </xf>
    <xf numFmtId="0" fontId="82" fillId="0" borderId="30" xfId="675" applyFont="1" applyBorder="1"/>
    <xf numFmtId="0" fontId="19" fillId="26" borderId="30" xfId="675" applyFill="1" applyBorder="1"/>
    <xf numFmtId="0" fontId="19" fillId="0" borderId="175" xfId="675" applyBorder="1" applyAlignment="1">
      <alignment horizontal="center"/>
    </xf>
    <xf numFmtId="0" fontId="19" fillId="0" borderId="176" xfId="675" applyBorder="1"/>
    <xf numFmtId="0" fontId="19" fillId="0" borderId="177" xfId="675" applyBorder="1" applyAlignment="1">
      <alignment horizontal="center"/>
    </xf>
    <xf numFmtId="0" fontId="19" fillId="0" borderId="142" xfId="675" applyBorder="1" applyAlignment="1">
      <alignment horizontal="center"/>
    </xf>
    <xf numFmtId="168" fontId="19" fillId="0" borderId="131" xfId="675" applyNumberFormat="1" applyBorder="1"/>
    <xf numFmtId="168" fontId="19" fillId="0" borderId="43" xfId="675" applyNumberFormat="1" applyBorder="1"/>
    <xf numFmtId="10" fontId="0" fillId="0" borderId="43" xfId="676" applyNumberFormat="1" applyFont="1" applyBorder="1"/>
    <xf numFmtId="168" fontId="19" fillId="0" borderId="142" xfId="675" applyNumberFormat="1" applyBorder="1"/>
    <xf numFmtId="2" fontId="19" fillId="0" borderId="43" xfId="675" applyNumberFormat="1" applyBorder="1"/>
    <xf numFmtId="2" fontId="19" fillId="26" borderId="44" xfId="675" applyNumberFormat="1" applyFill="1" applyBorder="1"/>
    <xf numFmtId="0" fontId="19" fillId="0" borderId="43" xfId="675" applyBorder="1"/>
    <xf numFmtId="0" fontId="19" fillId="0" borderId="42" xfId="675" applyBorder="1" applyAlignment="1">
      <alignment wrapText="1"/>
    </xf>
    <xf numFmtId="177" fontId="19" fillId="30" borderId="138" xfId="675" applyNumberFormat="1" applyFill="1" applyBorder="1"/>
    <xf numFmtId="178" fontId="19" fillId="30" borderId="138" xfId="675" applyNumberFormat="1" applyFill="1" applyBorder="1"/>
    <xf numFmtId="177" fontId="19" fillId="0" borderId="124" xfId="675" applyNumberFormat="1" applyBorder="1"/>
    <xf numFmtId="178" fontId="19" fillId="0" borderId="124" xfId="675" applyNumberFormat="1" applyBorder="1"/>
    <xf numFmtId="168" fontId="4" fillId="30" borderId="44" xfId="677" applyNumberFormat="1" applyFill="1" applyBorder="1"/>
    <xf numFmtId="0" fontId="19" fillId="30" borderId="44" xfId="675" applyFill="1" applyBorder="1"/>
    <xf numFmtId="0" fontId="19" fillId="0" borderId="44" xfId="675" applyBorder="1"/>
    <xf numFmtId="179" fontId="4" fillId="30" borderId="138" xfId="677" applyNumberFormat="1" applyFill="1" applyBorder="1"/>
    <xf numFmtId="0" fontId="19" fillId="30" borderId="126" xfId="675" applyFill="1" applyBorder="1"/>
    <xf numFmtId="0" fontId="19" fillId="30" borderId="138" xfId="675" applyFill="1" applyBorder="1"/>
    <xf numFmtId="166" fontId="19" fillId="0" borderId="124" xfId="675" applyNumberFormat="1" applyBorder="1"/>
    <xf numFmtId="0" fontId="19" fillId="0" borderId="138" xfId="675" applyBorder="1"/>
    <xf numFmtId="168" fontId="19" fillId="30" borderId="44" xfId="675" applyNumberFormat="1" applyFill="1" applyBorder="1"/>
    <xf numFmtId="10" fontId="0" fillId="0" borderId="132" xfId="676" applyNumberFormat="1" applyFont="1" applyBorder="1" applyAlignment="1">
      <alignment horizontal="center"/>
    </xf>
    <xf numFmtId="168" fontId="4" fillId="30" borderId="37" xfId="677" applyNumberFormat="1" applyFill="1" applyBorder="1"/>
    <xf numFmtId="168" fontId="19" fillId="30" borderId="37" xfId="675" applyNumberFormat="1" applyFill="1" applyBorder="1"/>
    <xf numFmtId="10" fontId="0" fillId="0" borderId="31" xfId="676" applyNumberFormat="1" applyFont="1" applyBorder="1" applyAlignment="1">
      <alignment horizontal="center"/>
    </xf>
    <xf numFmtId="0" fontId="19" fillId="0" borderId="87" xfId="675" applyBorder="1" applyAlignment="1">
      <alignment horizontal="right"/>
    </xf>
    <xf numFmtId="10" fontId="0" fillId="0" borderId="125" xfId="676" applyNumberFormat="1" applyFont="1" applyBorder="1" applyAlignment="1">
      <alignment horizontal="center"/>
    </xf>
    <xf numFmtId="9" fontId="0" fillId="0" borderId="124" xfId="680" applyFont="1" applyBorder="1"/>
    <xf numFmtId="9" fontId="0" fillId="0" borderId="125" xfId="679" applyFont="1" applyBorder="1"/>
    <xf numFmtId="0" fontId="19" fillId="26" borderId="0" xfId="675" applyFill="1"/>
    <xf numFmtId="0" fontId="19" fillId="26" borderId="44" xfId="675" applyFill="1" applyBorder="1"/>
    <xf numFmtId="0" fontId="19" fillId="26" borderId="138" xfId="675" applyFill="1" applyBorder="1"/>
    <xf numFmtId="0" fontId="19" fillId="0" borderId="167" xfId="675" applyBorder="1" applyAlignment="1">
      <alignment horizontal="right" vertical="center" wrapText="1"/>
    </xf>
    <xf numFmtId="0" fontId="19" fillId="0" borderId="11" xfId="675" applyBorder="1"/>
    <xf numFmtId="0" fontId="19" fillId="30" borderId="43" xfId="675" applyFill="1" applyBorder="1"/>
    <xf numFmtId="10" fontId="19" fillId="0" borderId="43" xfId="675" applyNumberFormat="1" applyBorder="1"/>
    <xf numFmtId="0" fontId="19" fillId="0" borderId="127" xfId="675" applyBorder="1"/>
    <xf numFmtId="0" fontId="19" fillId="26" borderId="128" xfId="675" applyFill="1" applyBorder="1"/>
    <xf numFmtId="0" fontId="19" fillId="25" borderId="10" xfId="675" applyFill="1" applyBorder="1"/>
    <xf numFmtId="0" fontId="120" fillId="0" borderId="0" xfId="0" applyFont="1"/>
    <xf numFmtId="0" fontId="120" fillId="0" borderId="0" xfId="0" applyFont="1" applyAlignment="1">
      <alignment horizontal="center"/>
    </xf>
    <xf numFmtId="0" fontId="115" fillId="0" borderId="0" xfId="674" applyAlignment="1">
      <alignment horizontal="center"/>
    </xf>
    <xf numFmtId="165" fontId="67" fillId="0" borderId="0" xfId="0" applyNumberFormat="1" applyFont="1"/>
    <xf numFmtId="0" fontId="100" fillId="27" borderId="13" xfId="681" applyFont="1" applyFill="1" applyBorder="1" applyAlignment="1">
      <alignment horizontal="right" vertical="center" wrapText="1"/>
    </xf>
    <xf numFmtId="170" fontId="99" fillId="0" borderId="86" xfId="682" quotePrefix="1" applyNumberFormat="1" applyFont="1" applyBorder="1" applyAlignment="1">
      <alignment horizontal="center" vertical="center" wrapText="1"/>
    </xf>
    <xf numFmtId="9" fontId="29" fillId="0" borderId="86" xfId="490" applyFont="1" applyBorder="1" applyAlignment="1">
      <alignment horizontal="center" vertical="center" wrapText="1"/>
    </xf>
    <xf numFmtId="170" fontId="19" fillId="0" borderId="86" xfId="682" applyNumberFormat="1" applyBorder="1" applyAlignment="1">
      <alignment horizontal="center" vertical="center" wrapText="1"/>
    </xf>
    <xf numFmtId="0" fontId="19" fillId="0" borderId="86" xfId="682" applyBorder="1" applyAlignment="1">
      <alignment horizontal="center" vertical="center" wrapText="1"/>
    </xf>
    <xf numFmtId="0" fontId="0" fillId="32" borderId="0" xfId="0" applyFill="1"/>
    <xf numFmtId="0" fontId="24" fillId="32" borderId="0" xfId="0" applyFont="1" applyFill="1" applyAlignment="1">
      <alignment horizontal="center" vertical="center" wrapText="1"/>
    </xf>
    <xf numFmtId="0" fontId="25" fillId="32" borderId="0" xfId="0" applyFont="1" applyFill="1" applyAlignment="1">
      <alignment horizontal="center" vertical="center" wrapText="1"/>
    </xf>
    <xf numFmtId="0" fontId="55" fillId="32" borderId="0" xfId="0" applyFont="1" applyFill="1" applyAlignment="1">
      <alignment horizontal="center" vertical="center" wrapText="1"/>
    </xf>
    <xf numFmtId="0" fontId="28" fillId="32" borderId="0" xfId="0" applyFont="1" applyFill="1" applyAlignment="1">
      <alignment horizontal="center" vertical="center" wrapText="1"/>
    </xf>
    <xf numFmtId="3" fontId="25" fillId="32" borderId="0" xfId="0" applyNumberFormat="1" applyFont="1" applyFill="1" applyAlignment="1">
      <alignment horizontal="center" vertical="center" wrapText="1"/>
    </xf>
    <xf numFmtId="168" fontId="0" fillId="0" borderId="37" xfId="0" applyNumberFormat="1" applyBorder="1"/>
    <xf numFmtId="4" fontId="25" fillId="0" borderId="10" xfId="0" applyNumberFormat="1" applyFont="1" applyBorder="1" applyAlignment="1">
      <alignment wrapText="1"/>
    </xf>
    <xf numFmtId="3" fontId="24" fillId="27" borderId="159" xfId="0" applyNumberFormat="1" applyFont="1" applyFill="1" applyBorder="1" applyAlignment="1">
      <alignment vertical="center"/>
    </xf>
    <xf numFmtId="172" fontId="25" fillId="0" borderId="145" xfId="0" applyNumberFormat="1" applyFont="1" applyBorder="1"/>
    <xf numFmtId="172" fontId="25" fillId="0" borderId="188" xfId="0" applyNumberFormat="1" applyFont="1" applyBorder="1"/>
    <xf numFmtId="172" fontId="25" fillId="0" borderId="189" xfId="0" applyNumberFormat="1" applyFont="1" applyBorder="1"/>
    <xf numFmtId="172" fontId="25" fillId="0" borderId="190" xfId="0" applyNumberFormat="1" applyFont="1" applyBorder="1"/>
    <xf numFmtId="172" fontId="67" fillId="0" borderId="190" xfId="0" applyNumberFormat="1" applyFont="1" applyBorder="1"/>
    <xf numFmtId="0" fontId="0" fillId="0" borderId="25" xfId="0" applyBorder="1" applyAlignment="1">
      <alignment horizontal="center"/>
    </xf>
    <xf numFmtId="0" fontId="25" fillId="0" borderId="145" xfId="0" applyFont="1" applyBorder="1" applyAlignment="1">
      <alignment horizontal="center"/>
    </xf>
    <xf numFmtId="0" fontId="52" fillId="27" borderId="25" xfId="0" applyFont="1" applyFill="1" applyBorder="1" applyAlignment="1">
      <alignment horizontal="center" wrapText="1"/>
    </xf>
    <xf numFmtId="0" fontId="25" fillId="0" borderId="30" xfId="0" applyFont="1"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25" fillId="0" borderId="144" xfId="0" applyFont="1" applyBorder="1" applyAlignment="1">
      <alignment horizontal="center"/>
    </xf>
    <xf numFmtId="0" fontId="0" fillId="0" borderId="30" xfId="0" applyBorder="1" applyAlignment="1">
      <alignment horizontal="center"/>
    </xf>
    <xf numFmtId="0" fontId="25" fillId="0" borderId="31" xfId="0" applyFont="1" applyBorder="1"/>
    <xf numFmtId="0" fontId="25" fillId="0" borderId="25" xfId="0" applyFont="1" applyBorder="1"/>
    <xf numFmtId="0" fontId="25" fillId="0" borderId="46" xfId="0" applyFont="1" applyBorder="1"/>
    <xf numFmtId="0" fontId="122" fillId="34" borderId="31" xfId="0" applyFont="1" applyFill="1" applyBorder="1" applyAlignment="1">
      <alignment horizontal="center" vertical="center" wrapText="1"/>
    </xf>
    <xf numFmtId="0" fontId="122" fillId="34" borderId="27" xfId="0" applyFont="1" applyFill="1" applyBorder="1" applyAlignment="1">
      <alignment horizontal="center" vertical="center" wrapText="1"/>
    </xf>
    <xf numFmtId="0" fontId="31" fillId="0" borderId="10" xfId="0" applyFont="1" applyBorder="1"/>
    <xf numFmtId="0" fontId="31" fillId="0" borderId="25" xfId="0" applyFont="1" applyBorder="1"/>
    <xf numFmtId="2" fontId="122" fillId="34" borderId="136" xfId="0" applyNumberFormat="1" applyFont="1" applyFill="1" applyBorder="1" applyAlignment="1">
      <alignment horizontal="center" vertical="center" wrapText="1"/>
    </xf>
    <xf numFmtId="2" fontId="122" fillId="34" borderId="27" xfId="0" applyNumberFormat="1" applyFont="1" applyFill="1" applyBorder="1" applyAlignment="1">
      <alignment horizontal="center" vertical="center" wrapText="1"/>
    </xf>
    <xf numFmtId="0" fontId="25" fillId="0" borderId="25" xfId="0" applyFont="1" applyBorder="1" applyAlignment="1">
      <alignment horizontal="center"/>
    </xf>
    <xf numFmtId="10" fontId="25" fillId="0" borderId="25" xfId="0" applyNumberFormat="1" applyFont="1" applyBorder="1" applyAlignment="1">
      <alignment horizontal="center"/>
    </xf>
    <xf numFmtId="10" fontId="25" fillId="0" borderId="25" xfId="0" applyNumberFormat="1" applyFont="1" applyBorder="1" applyAlignment="1">
      <alignment horizontal="center" wrapText="1"/>
    </xf>
    <xf numFmtId="0" fontId="0" fillId="0" borderId="10" xfId="0" applyBorder="1"/>
    <xf numFmtId="0" fontId="31" fillId="0" borderId="191" xfId="663" applyFont="1" applyBorder="1" applyAlignment="1">
      <alignment wrapText="1"/>
    </xf>
    <xf numFmtId="0" fontId="54" fillId="0" borderId="191" xfId="663" applyFont="1" applyBorder="1" applyAlignment="1">
      <alignment wrapText="1"/>
    </xf>
    <xf numFmtId="0" fontId="111" fillId="0" borderId="191" xfId="663" applyFont="1" applyFill="1" applyBorder="1" applyAlignment="1">
      <alignment wrapText="1"/>
    </xf>
    <xf numFmtId="0" fontId="28" fillId="27" borderId="193" xfId="663" applyFont="1" applyFill="1" applyBorder="1" applyAlignment="1">
      <alignment wrapText="1"/>
    </xf>
    <xf numFmtId="0" fontId="112" fillId="0" borderId="191" xfId="663" applyFont="1" applyFill="1" applyBorder="1" applyAlignment="1">
      <alignment wrapText="1"/>
    </xf>
    <xf numFmtId="0" fontId="31" fillId="25" borderId="191" xfId="663" applyFont="1" applyFill="1" applyBorder="1" applyAlignment="1">
      <alignment wrapText="1"/>
    </xf>
    <xf numFmtId="0" fontId="25" fillId="0" borderId="191" xfId="663" applyFont="1" applyFill="1" applyBorder="1" applyAlignment="1">
      <alignment wrapText="1"/>
    </xf>
    <xf numFmtId="0" fontId="31" fillId="0" borderId="191" xfId="663" applyFont="1" applyFill="1" applyBorder="1" applyAlignment="1">
      <alignment wrapText="1"/>
    </xf>
    <xf numFmtId="0" fontId="25" fillId="0" borderId="191" xfId="663" applyFont="1" applyBorder="1" applyAlignment="1">
      <alignment wrapText="1"/>
    </xf>
    <xf numFmtId="0" fontId="25" fillId="0" borderId="194" xfId="663" applyFont="1" applyFill="1" applyBorder="1" applyAlignment="1">
      <alignment wrapText="1"/>
    </xf>
    <xf numFmtId="0" fontId="125" fillId="27" borderId="192" xfId="663" applyFont="1" applyFill="1" applyBorder="1" applyAlignment="1">
      <alignment wrapText="1"/>
    </xf>
    <xf numFmtId="0" fontId="125" fillId="27" borderId="192" xfId="663" applyFont="1" applyFill="1" applyBorder="1"/>
    <xf numFmtId="0" fontId="123" fillId="25" borderId="190" xfId="663" applyFont="1" applyFill="1" applyBorder="1" applyAlignment="1">
      <alignment wrapText="1"/>
    </xf>
    <xf numFmtId="0" fontId="24" fillId="27" borderId="16" xfId="0" applyFont="1" applyFill="1" applyBorder="1" applyAlignment="1">
      <alignment horizontal="center" vertical="top" wrapText="1"/>
    </xf>
    <xf numFmtId="170" fontId="25" fillId="0" borderId="20" xfId="647" applyNumberFormat="1" applyFont="1" applyBorder="1" applyAlignment="1">
      <alignment horizontal="center" vertical="top"/>
    </xf>
    <xf numFmtId="170" fontId="25" fillId="0" borderId="20" xfId="646" applyNumberFormat="1" applyFont="1" applyBorder="1" applyAlignment="1">
      <alignment horizontal="center" vertical="top"/>
    </xf>
    <xf numFmtId="165" fontId="25" fillId="0" borderId="20" xfId="490" applyNumberFormat="1" applyFont="1" applyBorder="1" applyAlignment="1">
      <alignment horizontal="center" vertical="top" wrapText="1"/>
    </xf>
    <xf numFmtId="165" fontId="25" fillId="0" borderId="195" xfId="490" applyNumberFormat="1" applyFont="1" applyBorder="1" applyAlignment="1">
      <alignment horizontal="center" vertical="top" wrapText="1"/>
    </xf>
    <xf numFmtId="170" fontId="25" fillId="0" borderId="195" xfId="646" applyNumberFormat="1" applyFont="1" applyBorder="1" applyAlignment="1">
      <alignment horizontal="center" vertical="top"/>
    </xf>
    <xf numFmtId="170" fontId="25" fillId="0" borderId="195" xfId="647" applyNumberFormat="1" applyFont="1" applyBorder="1" applyAlignment="1">
      <alignment horizontal="center" vertical="top"/>
    </xf>
    <xf numFmtId="0" fontId="25" fillId="26" borderId="10" xfId="467" applyFont="1" applyFill="1" applyBorder="1"/>
    <xf numFmtId="10" fontId="25" fillId="0" borderId="31" xfId="0" applyNumberFormat="1" applyFont="1" applyBorder="1" applyAlignment="1">
      <alignment horizontal="center" wrapText="1"/>
    </xf>
    <xf numFmtId="3" fontId="25" fillId="0" borderId="29" xfId="460" applyNumberFormat="1" applyFont="1" applyBorder="1" applyAlignment="1">
      <alignment horizontal="center" wrapText="1"/>
    </xf>
    <xf numFmtId="3" fontId="25" fillId="0" borderId="29" xfId="0" applyNumberFormat="1" applyFont="1" applyBorder="1" applyAlignment="1">
      <alignment horizontal="center" wrapText="1"/>
    </xf>
    <xf numFmtId="10" fontId="25" fillId="0" borderId="41" xfId="648" applyNumberFormat="1" applyFont="1" applyBorder="1" applyAlignment="1">
      <alignment horizontal="center" wrapText="1"/>
    </xf>
    <xf numFmtId="0" fontId="25" fillId="0" borderId="30" xfId="0" applyFont="1" applyBorder="1" applyAlignment="1">
      <alignment horizontal="left" wrapText="1"/>
    </xf>
    <xf numFmtId="0" fontId="25" fillId="0" borderId="30" xfId="0" applyFont="1" applyBorder="1" applyAlignment="1">
      <alignment horizontal="center" vertical="top" wrapText="1"/>
    </xf>
    <xf numFmtId="10" fontId="25" fillId="0" borderId="31" xfId="648" applyNumberFormat="1" applyFont="1" applyBorder="1" applyAlignment="1">
      <alignment horizontal="center" vertical="top" wrapText="1"/>
    </xf>
    <xf numFmtId="0" fontId="25" fillId="0" borderId="29" xfId="460" applyFont="1" applyBorder="1" applyAlignment="1">
      <alignment horizontal="center" vertical="top" wrapText="1"/>
    </xf>
    <xf numFmtId="10" fontId="25" fillId="0" borderId="29" xfId="648" applyNumberFormat="1" applyFont="1" applyBorder="1" applyAlignment="1">
      <alignment horizontal="center" vertical="top" wrapText="1"/>
    </xf>
    <xf numFmtId="0" fontId="24" fillId="27" borderId="12" xfId="0" applyFont="1" applyFill="1" applyBorder="1" applyAlignment="1">
      <alignment horizontal="center" vertical="top" wrapText="1"/>
    </xf>
    <xf numFmtId="3" fontId="25" fillId="0" borderId="143" xfId="0" applyNumberFormat="1" applyFont="1" applyBorder="1" applyAlignment="1">
      <alignment horizontal="center" wrapText="1"/>
    </xf>
    <xf numFmtId="3" fontId="25" fillId="0" borderId="38" xfId="0" applyNumberFormat="1" applyFont="1" applyBorder="1" applyAlignment="1">
      <alignment horizontal="center" wrapText="1"/>
    </xf>
    <xf numFmtId="3" fontId="25" fillId="0" borderId="26" xfId="0" applyNumberFormat="1" applyFont="1" applyBorder="1" applyAlignment="1">
      <alignment horizontal="center" wrapText="1"/>
    </xf>
    <xf numFmtId="0" fontId="25" fillId="0" borderId="139" xfId="0" applyFont="1" applyBorder="1" applyAlignment="1">
      <alignment horizontal="left" wrapText="1"/>
    </xf>
    <xf numFmtId="0" fontId="25" fillId="0" borderId="38" xfId="0" applyFont="1" applyBorder="1" applyAlignment="1">
      <alignment horizontal="left" wrapText="1"/>
    </xf>
    <xf numFmtId="0" fontId="24" fillId="27" borderId="210" xfId="0" applyFont="1" applyFill="1" applyBorder="1" applyAlignment="1">
      <alignment horizontal="center" vertical="top" wrapText="1"/>
    </xf>
    <xf numFmtId="0" fontId="24" fillId="27" borderId="32" xfId="0" applyFont="1" applyFill="1" applyBorder="1" applyAlignment="1">
      <alignment vertical="top" wrapText="1"/>
    </xf>
    <xf numFmtId="0" fontId="24" fillId="27" borderId="212" xfId="0" applyFont="1" applyFill="1" applyBorder="1" applyAlignment="1">
      <alignment horizontal="center" vertical="top" wrapText="1"/>
    </xf>
    <xf numFmtId="0" fontId="25" fillId="0" borderId="34" xfId="0" applyFont="1" applyBorder="1" applyAlignment="1">
      <alignment horizontal="left" wrapText="1"/>
    </xf>
    <xf numFmtId="4" fontId="25" fillId="0" borderId="38" xfId="0" applyNumberFormat="1" applyFont="1" applyBorder="1" applyAlignment="1">
      <alignment horizontal="center" wrapText="1"/>
    </xf>
    <xf numFmtId="4" fontId="25" fillId="0" borderId="29" xfId="0" applyNumberFormat="1" applyFont="1" applyBorder="1" applyAlignment="1">
      <alignment horizontal="center" wrapText="1"/>
    </xf>
    <xf numFmtId="0" fontId="24" fillId="27" borderId="33" xfId="0" applyFont="1" applyFill="1" applyBorder="1" applyAlignment="1">
      <alignment horizontal="center" textRotation="90" wrapText="1"/>
    </xf>
    <xf numFmtId="0" fontId="24" fillId="27" borderId="15" xfId="0" applyFont="1" applyFill="1" applyBorder="1" applyAlignment="1">
      <alignment horizontal="center" textRotation="90" wrapText="1"/>
    </xf>
    <xf numFmtId="0" fontId="24" fillId="27" borderId="210" xfId="0" applyFont="1" applyFill="1" applyBorder="1" applyAlignment="1">
      <alignment horizontal="center" textRotation="90" wrapText="1"/>
    </xf>
    <xf numFmtId="0" fontId="24" fillId="27" borderId="16" xfId="0" applyFont="1" applyFill="1" applyBorder="1" applyAlignment="1">
      <alignment horizontal="center" textRotation="90" wrapText="1"/>
    </xf>
    <xf numFmtId="0" fontId="24" fillId="27" borderId="212" xfId="0" applyFont="1" applyFill="1" applyBorder="1" applyAlignment="1">
      <alignment horizontal="center" textRotation="90" wrapText="1"/>
    </xf>
    <xf numFmtId="0" fontId="24" fillId="27" borderId="14" xfId="0" applyFont="1" applyFill="1" applyBorder="1" applyAlignment="1">
      <alignment horizontal="center" textRotation="90" wrapText="1"/>
    </xf>
    <xf numFmtId="0" fontId="28" fillId="27" borderId="219" xfId="0" applyFont="1" applyFill="1" applyBorder="1" applyAlignment="1">
      <alignment horizontal="center" vertical="top" wrapText="1"/>
    </xf>
    <xf numFmtId="0" fontId="28" fillId="27" borderId="213" xfId="0" applyFont="1" applyFill="1" applyBorder="1" applyAlignment="1">
      <alignment horizontal="center" vertical="center" textRotation="90" wrapText="1"/>
    </xf>
    <xf numFmtId="0" fontId="24" fillId="27" borderId="52" xfId="0" applyFont="1" applyFill="1" applyBorder="1" applyAlignment="1">
      <alignment horizontal="center" textRotation="90" wrapText="1"/>
    </xf>
    <xf numFmtId="0" fontId="24" fillId="27" borderId="219" xfId="0" applyFont="1" applyFill="1" applyBorder="1" applyAlignment="1">
      <alignment horizontal="center" vertical="center" wrapText="1"/>
    </xf>
    <xf numFmtId="0" fontId="24" fillId="27" borderId="77" xfId="0" applyFont="1" applyFill="1" applyBorder="1" applyAlignment="1">
      <alignment vertical="top" wrapText="1"/>
    </xf>
    <xf numFmtId="172" fontId="25" fillId="0" borderId="221" xfId="0" applyNumberFormat="1" applyFont="1" applyBorder="1"/>
    <xf numFmtId="172" fontId="25" fillId="0" borderId="222" xfId="0" applyNumberFormat="1" applyFont="1" applyBorder="1"/>
    <xf numFmtId="172" fontId="25" fillId="0" borderId="223" xfId="0" applyNumberFormat="1" applyFont="1" applyBorder="1"/>
    <xf numFmtId="172" fontId="25" fillId="0" borderId="224" xfId="0" applyNumberFormat="1" applyFont="1" applyBorder="1"/>
    <xf numFmtId="172" fontId="67" fillId="0" borderId="224" xfId="0" applyNumberFormat="1" applyFont="1" applyBorder="1"/>
    <xf numFmtId="0" fontId="24" fillId="27" borderId="225" xfId="0" applyFont="1" applyFill="1" applyBorder="1" applyAlignment="1">
      <alignment horizontal="center" vertical="top" wrapText="1"/>
    </xf>
    <xf numFmtId="172" fontId="25" fillId="0" borderId="226" xfId="0" applyNumberFormat="1" applyFont="1" applyBorder="1"/>
    <xf numFmtId="172" fontId="25" fillId="0" borderId="194" xfId="0" applyNumberFormat="1" applyFont="1" applyBorder="1"/>
    <xf numFmtId="172" fontId="25" fillId="0" borderId="227" xfId="0" applyNumberFormat="1" applyFont="1" applyBorder="1"/>
    <xf numFmtId="172" fontId="25" fillId="0" borderId="191" xfId="0" applyNumberFormat="1" applyFont="1" applyBorder="1"/>
    <xf numFmtId="172" fontId="67" fillId="0" borderId="191" xfId="0" applyNumberFormat="1" applyFont="1" applyBorder="1"/>
    <xf numFmtId="172" fontId="25" fillId="0" borderId="228" xfId="0" applyNumberFormat="1" applyFont="1" applyBorder="1"/>
    <xf numFmtId="172" fontId="25" fillId="0" borderId="229" xfId="0" applyNumberFormat="1" applyFont="1" applyBorder="1"/>
    <xf numFmtId="172" fontId="25" fillId="0" borderId="230" xfId="0" applyNumberFormat="1" applyFont="1" applyBorder="1"/>
    <xf numFmtId="172" fontId="67" fillId="0" borderId="0" xfId="0" applyNumberFormat="1" applyFont="1"/>
    <xf numFmtId="0" fontId="24" fillId="27" borderId="220" xfId="0" applyFont="1" applyFill="1" applyBorder="1" applyAlignment="1">
      <alignment horizontal="center" vertical="center" wrapText="1"/>
    </xf>
    <xf numFmtId="0" fontId="127" fillId="0" borderId="145" xfId="0" applyFont="1" applyBorder="1"/>
    <xf numFmtId="0" fontId="106" fillId="0" borderId="145" xfId="0" applyFont="1" applyBorder="1"/>
    <xf numFmtId="0" fontId="24" fillId="27" borderId="77" xfId="0" applyFont="1" applyFill="1" applyBorder="1" applyAlignment="1">
      <alignment horizontal="left" vertical="center" wrapText="1"/>
    </xf>
    <xf numFmtId="0" fontId="24" fillId="27" borderId="231" xfId="0" applyFont="1" applyFill="1" applyBorder="1" applyAlignment="1">
      <alignment horizontal="center" vertical="top" wrapText="1"/>
    </xf>
    <xf numFmtId="0" fontId="24" fillId="27" borderId="231" xfId="0" applyFont="1" applyFill="1" applyBorder="1" applyAlignment="1">
      <alignment horizontal="center" vertical="center" wrapText="1"/>
    </xf>
    <xf numFmtId="0" fontId="31" fillId="0" borderId="234" xfId="0" applyFont="1" applyBorder="1"/>
    <xf numFmtId="0" fontId="31" fillId="0" borderId="235" xfId="0" applyFont="1" applyBorder="1"/>
    <xf numFmtId="0" fontId="24" fillId="27" borderId="240" xfId="0" applyFont="1" applyFill="1" applyBorder="1" applyAlignment="1">
      <alignment horizontal="center" vertical="center" wrapText="1"/>
    </xf>
    <xf numFmtId="170" fontId="28" fillId="27" borderId="124" xfId="468" applyNumberFormat="1" applyFont="1" applyFill="1" applyBorder="1" applyAlignment="1">
      <alignment horizontal="center" vertical="top"/>
    </xf>
    <xf numFmtId="0" fontId="24" fillId="27" borderId="118" xfId="0" applyFont="1" applyFill="1" applyBorder="1" applyAlignment="1">
      <alignment vertical="center" wrapText="1"/>
    </xf>
    <xf numFmtId="0" fontId="28" fillId="27" borderId="219" xfId="0" applyFont="1" applyFill="1" applyBorder="1" applyAlignment="1">
      <alignment horizontal="center" vertical="center" wrapText="1"/>
    </xf>
    <xf numFmtId="0" fontId="5" fillId="0" borderId="0" xfId="0" applyFont="1" applyAlignment="1">
      <alignment horizontal="center"/>
    </xf>
    <xf numFmtId="0" fontId="5" fillId="0" borderId="0" xfId="0" applyFont="1"/>
    <xf numFmtId="0" fontId="5" fillId="25" borderId="0" xfId="0" applyFont="1" applyFill="1" applyAlignment="1">
      <alignment wrapText="1"/>
    </xf>
    <xf numFmtId="0" fontId="5" fillId="25" borderId="0" xfId="0" applyFont="1" applyFill="1"/>
    <xf numFmtId="0" fontId="5" fillId="0" borderId="0" xfId="0" applyFont="1" applyAlignment="1">
      <alignment horizontal="right" wrapText="1"/>
    </xf>
    <xf numFmtId="0" fontId="5" fillId="28" borderId="10" xfId="0" applyFont="1" applyFill="1" applyBorder="1" applyAlignment="1">
      <alignment horizontal="center" vertical="center" wrapText="1"/>
    </xf>
    <xf numFmtId="0" fontId="5" fillId="28" borderId="19" xfId="0" applyFont="1" applyFill="1" applyBorder="1" applyAlignment="1">
      <alignment horizontal="center" vertical="center" wrapText="1"/>
    </xf>
    <xf numFmtId="9" fontId="5" fillId="28" borderId="10" xfId="0" applyNumberFormat="1" applyFont="1" applyFill="1" applyBorder="1" applyAlignment="1">
      <alignment horizontal="center" vertical="center" wrapText="1"/>
    </xf>
    <xf numFmtId="0" fontId="5" fillId="28" borderId="31" xfId="0" applyFont="1" applyFill="1" applyBorder="1" applyAlignment="1">
      <alignment horizontal="center" vertical="center" wrapText="1"/>
    </xf>
    <xf numFmtId="0" fontId="5" fillId="0" borderId="10" xfId="0" applyFont="1" applyBorder="1" applyAlignment="1">
      <alignment vertical="center"/>
    </xf>
    <xf numFmtId="9" fontId="5" fillId="0" borderId="31"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vertical="center"/>
    </xf>
    <xf numFmtId="9" fontId="5" fillId="27" borderId="10" xfId="0" applyNumberFormat="1"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center" vertical="center" wrapText="1"/>
    </xf>
    <xf numFmtId="3" fontId="5" fillId="0" borderId="0" xfId="0" applyNumberFormat="1" applyFont="1" applyAlignment="1">
      <alignment horizontal="right"/>
    </xf>
    <xf numFmtId="168" fontId="5" fillId="0" borderId="30" xfId="675" applyNumberFormat="1" applyFont="1" applyBorder="1"/>
    <xf numFmtId="0" fontId="5" fillId="0" borderId="126" xfId="675" applyFont="1" applyBorder="1"/>
    <xf numFmtId="0" fontId="5" fillId="0" borderId="167" xfId="675" applyFont="1" applyBorder="1" applyAlignment="1">
      <alignment horizontal="right"/>
    </xf>
    <xf numFmtId="9" fontId="5" fillId="30" borderId="138" xfId="679" applyFont="1" applyFill="1" applyBorder="1"/>
    <xf numFmtId="0" fontId="5" fillId="0" borderId="172" xfId="675" applyFont="1" applyBorder="1" applyAlignment="1">
      <alignment horizontal="right" vertical="center" wrapText="1"/>
    </xf>
    <xf numFmtId="0" fontId="5" fillId="0" borderId="175" xfId="675" applyFont="1" applyBorder="1" applyAlignment="1">
      <alignment horizontal="center"/>
    </xf>
    <xf numFmtId="0" fontId="5" fillId="0" borderId="13" xfId="675" applyFont="1" applyBorder="1" applyAlignment="1">
      <alignment horizontal="center"/>
    </xf>
    <xf numFmtId="0" fontId="5" fillId="0" borderId="0" xfId="675" applyFont="1"/>
    <xf numFmtId="17" fontId="5" fillId="0" borderId="10" xfId="675" applyNumberFormat="1" applyFont="1" applyBorder="1" applyAlignment="1">
      <alignment horizontal="center"/>
    </xf>
    <xf numFmtId="0" fontId="5" fillId="0" borderId="10" xfId="675" applyFont="1" applyBorder="1"/>
    <xf numFmtId="0" fontId="5" fillId="0" borderId="10" xfId="675" applyFont="1" applyBorder="1" applyAlignment="1">
      <alignment horizontal="center"/>
    </xf>
    <xf numFmtId="1" fontId="5" fillId="0" borderId="10" xfId="675" applyNumberFormat="1" applyFont="1" applyBorder="1" applyAlignment="1">
      <alignment horizontal="center"/>
    </xf>
    <xf numFmtId="1" fontId="5" fillId="31" borderId="10" xfId="675" applyNumberFormat="1" applyFont="1" applyFill="1" applyBorder="1" applyAlignment="1">
      <alignment horizontal="center"/>
    </xf>
    <xf numFmtId="3" fontId="5" fillId="0" borderId="0" xfId="0" applyNumberFormat="1" applyFont="1" applyAlignment="1">
      <alignment horizontal="right" wrapText="1"/>
    </xf>
    <xf numFmtId="0" fontId="5" fillId="26" borderId="10" xfId="0" applyFont="1" applyFill="1" applyBorder="1" applyAlignment="1">
      <alignment vertical="center" wrapText="1"/>
    </xf>
    <xf numFmtId="165" fontId="5" fillId="0" borderId="36" xfId="490" applyNumberFormat="1" applyFont="1" applyBorder="1" applyAlignment="1">
      <alignment horizontal="right" vertical="center"/>
    </xf>
    <xf numFmtId="0" fontId="5" fillId="26" borderId="10" xfId="0" applyFont="1" applyFill="1" applyBorder="1" applyAlignment="1">
      <alignment vertical="center"/>
    </xf>
    <xf numFmtId="44" fontId="5" fillId="0" borderId="0" xfId="656" applyFont="1"/>
    <xf numFmtId="0" fontId="5" fillId="0" borderId="0" xfId="459" applyFont="1"/>
    <xf numFmtId="0" fontId="5" fillId="0" borderId="0" xfId="0" applyFont="1" applyAlignment="1">
      <alignment horizontal="left"/>
    </xf>
    <xf numFmtId="9" fontId="5" fillId="0" borderId="86" xfId="490" applyFont="1" applyBorder="1" applyAlignment="1">
      <alignment horizontal="center" vertical="center" wrapText="1"/>
    </xf>
    <xf numFmtId="0" fontId="5" fillId="0" borderId="0" xfId="459" applyFont="1" applyAlignment="1">
      <alignment horizontal="left"/>
    </xf>
    <xf numFmtId="9" fontId="5" fillId="0" borderId="0" xfId="490" applyFont="1"/>
    <xf numFmtId="170" fontId="5" fillId="0" borderId="0" xfId="647" applyNumberFormat="1" applyFont="1"/>
    <xf numFmtId="0" fontId="5" fillId="0" borderId="10" xfId="0" applyFont="1" applyBorder="1" applyAlignment="1">
      <alignment horizontal="left"/>
    </xf>
    <xf numFmtId="0" fontId="5" fillId="24" borderId="10" xfId="0" applyFont="1" applyFill="1" applyBorder="1" applyAlignment="1">
      <alignment vertical="center"/>
    </xf>
    <xf numFmtId="0" fontId="5" fillId="24" borderId="10" xfId="0" applyFont="1" applyFill="1" applyBorder="1" applyAlignment="1">
      <alignment vertical="center" wrapText="1"/>
    </xf>
    <xf numFmtId="0" fontId="5" fillId="0" borderId="22" xfId="0" applyFont="1" applyBorder="1" applyAlignment="1">
      <alignment horizontal="left"/>
    </xf>
    <xf numFmtId="14" fontId="5" fillId="0" borderId="22" xfId="0" applyNumberFormat="1" applyFont="1" applyBorder="1" applyAlignment="1">
      <alignment horizontal="left"/>
    </xf>
    <xf numFmtId="0" fontId="5" fillId="0" borderId="10" xfId="0" applyFont="1" applyBorder="1"/>
    <xf numFmtId="0" fontId="5" fillId="0" borderId="10" xfId="471" applyFont="1" applyBorder="1" applyAlignment="1">
      <alignment horizontal="right" wrapText="1"/>
    </xf>
    <xf numFmtId="0" fontId="5" fillId="0" borderId="10" xfId="0" applyFont="1" applyBorder="1" applyAlignment="1">
      <alignment horizontal="right" wrapText="1"/>
    </xf>
    <xf numFmtId="15" fontId="5" fillId="0" borderId="0" xfId="0" applyNumberFormat="1" applyFont="1"/>
    <xf numFmtId="0" fontId="24" fillId="27" borderId="0" xfId="0" applyFont="1" applyFill="1" applyAlignment="1">
      <alignment horizontal="center" vertical="center" wrapText="1"/>
    </xf>
    <xf numFmtId="10" fontId="25" fillId="0" borderId="228" xfId="0" applyNumberFormat="1" applyFont="1" applyBorder="1"/>
    <xf numFmtId="0" fontId="24" fillId="27" borderId="232" xfId="0" applyFont="1" applyFill="1" applyBorder="1" applyAlignment="1">
      <alignment horizontal="center" vertical="top" wrapText="1"/>
    </xf>
    <xf numFmtId="9" fontId="127" fillId="0" borderId="145" xfId="0" applyNumberFormat="1" applyFont="1" applyBorder="1"/>
    <xf numFmtId="9" fontId="106" fillId="0" borderId="145" xfId="0" applyNumberFormat="1" applyFont="1" applyBorder="1"/>
    <xf numFmtId="0" fontId="24" fillId="27" borderId="0" xfId="0" applyFont="1" applyFill="1" applyAlignment="1">
      <alignment horizontal="center" vertical="top" wrapText="1"/>
    </xf>
    <xf numFmtId="0" fontId="128" fillId="34" borderId="136" xfId="468" applyFont="1" applyFill="1" applyBorder="1" applyAlignment="1">
      <alignment horizontal="right" vertical="top" wrapText="1"/>
    </xf>
    <xf numFmtId="173" fontId="128" fillId="34" borderId="20" xfId="468" applyNumberFormat="1" applyFont="1" applyFill="1" applyBorder="1" applyAlignment="1">
      <alignment horizontal="center" vertical="top" wrapText="1"/>
    </xf>
    <xf numFmtId="170" fontId="128" fillId="34" borderId="20" xfId="647" applyNumberFormat="1" applyFont="1" applyFill="1" applyBorder="1" applyAlignment="1">
      <alignment horizontal="right" vertical="top"/>
    </xf>
    <xf numFmtId="165" fontId="128" fillId="34" borderId="20" xfId="490" applyNumberFormat="1" applyFont="1" applyFill="1" applyBorder="1" applyAlignment="1">
      <alignment horizontal="center" vertical="top" wrapText="1"/>
    </xf>
    <xf numFmtId="170" fontId="128" fillId="34" borderId="20" xfId="647" applyNumberFormat="1" applyFont="1" applyFill="1" applyBorder="1" applyAlignment="1">
      <alignment horizontal="center" vertical="top"/>
    </xf>
    <xf numFmtId="0" fontId="128" fillId="34" borderId="39" xfId="468" applyFont="1" applyFill="1" applyBorder="1" applyAlignment="1">
      <alignment horizontal="left" vertical="top" wrapText="1"/>
    </xf>
    <xf numFmtId="0" fontId="28" fillId="27" borderId="49" xfId="468" applyFont="1" applyFill="1" applyBorder="1" applyAlignment="1">
      <alignment horizontal="left" vertical="top" wrapText="1"/>
    </xf>
    <xf numFmtId="10" fontId="106" fillId="0" borderId="145" xfId="0" applyNumberFormat="1" applyFont="1" applyBorder="1"/>
    <xf numFmtId="165" fontId="25" fillId="0" borderId="136" xfId="490" applyNumberFormat="1" applyFont="1" applyFill="1" applyBorder="1" applyAlignment="1">
      <alignment horizontal="center" vertical="top" wrapText="1"/>
    </xf>
    <xf numFmtId="0" fontId="24" fillId="27" borderId="20" xfId="468" applyFont="1" applyFill="1" applyBorder="1" applyAlignment="1">
      <alignment horizontal="center" vertical="top"/>
    </xf>
    <xf numFmtId="170" fontId="25" fillId="0" borderId="227" xfId="647" applyNumberFormat="1" applyFont="1" applyFill="1" applyBorder="1" applyAlignment="1">
      <alignment horizontal="center" vertical="top"/>
    </xf>
    <xf numFmtId="170" fontId="25" fillId="0" borderId="191" xfId="647" applyNumberFormat="1" applyFont="1" applyFill="1" applyBorder="1" applyAlignment="1">
      <alignment horizontal="center" vertical="top"/>
    </xf>
    <xf numFmtId="170" fontId="25" fillId="0" borderId="194" xfId="647" applyNumberFormat="1" applyFont="1" applyFill="1" applyBorder="1" applyAlignment="1">
      <alignment horizontal="center" vertical="top"/>
    </xf>
    <xf numFmtId="170" fontId="25" fillId="0" borderId="188" xfId="646" applyNumberFormat="1" applyFont="1" applyFill="1" applyBorder="1" applyAlignment="1">
      <alignment horizontal="center" vertical="top"/>
    </xf>
    <xf numFmtId="170" fontId="25" fillId="0" borderId="190" xfId="646" applyNumberFormat="1" applyFont="1" applyFill="1" applyBorder="1" applyAlignment="1">
      <alignment horizontal="center" vertical="top"/>
    </xf>
    <xf numFmtId="170" fontId="25" fillId="0" borderId="189" xfId="646" applyNumberFormat="1" applyFont="1" applyFill="1" applyBorder="1" applyAlignment="1">
      <alignment horizontal="center" vertical="top"/>
    </xf>
    <xf numFmtId="0" fontId="129" fillId="0" borderId="0" xfId="0" applyFont="1"/>
    <xf numFmtId="0" fontId="24" fillId="27" borderId="12" xfId="0" applyFont="1" applyFill="1" applyBorder="1" applyAlignment="1">
      <alignment horizontal="center" wrapText="1"/>
    </xf>
    <xf numFmtId="0" fontId="24" fillId="27" borderId="11" xfId="0" applyFont="1" applyFill="1" applyBorder="1"/>
    <xf numFmtId="3" fontId="29" fillId="0" borderId="10" xfId="0" applyNumberFormat="1" applyFont="1" applyBorder="1" applyAlignment="1">
      <alignment horizontal="center" vertical="center" wrapText="1"/>
    </xf>
    <xf numFmtId="3" fontId="29" fillId="24" borderId="10" xfId="0" applyNumberFormat="1" applyFont="1" applyFill="1" applyBorder="1" applyAlignment="1">
      <alignment horizontal="center" vertical="center" wrapText="1"/>
    </xf>
    <xf numFmtId="10" fontId="25" fillId="0" borderId="0" xfId="0" applyNumberFormat="1" applyFont="1"/>
    <xf numFmtId="0" fontId="122" fillId="34" borderId="145" xfId="467" applyFont="1" applyFill="1" applyBorder="1"/>
    <xf numFmtId="0" fontId="25" fillId="0" borderId="145" xfId="461" applyFont="1" applyBorder="1" applyAlignment="1">
      <alignment horizontal="center" vertical="center" wrapText="1"/>
    </xf>
    <xf numFmtId="3" fontId="25" fillId="0" borderId="145" xfId="461" applyNumberFormat="1" applyFont="1" applyBorder="1" applyAlignment="1">
      <alignment horizontal="center" vertical="center"/>
    </xf>
    <xf numFmtId="173" fontId="25" fillId="0" borderId="145" xfId="461" applyNumberFormat="1" applyFont="1" applyBorder="1" applyAlignment="1">
      <alignment vertical="center" wrapText="1"/>
    </xf>
    <xf numFmtId="4" fontId="66" fillId="27" borderId="25" xfId="467" applyNumberFormat="1" applyFont="1" applyFill="1" applyBorder="1"/>
    <xf numFmtId="16" fontId="0" fillId="0" borderId="0" xfId="0" applyNumberFormat="1"/>
    <xf numFmtId="0" fontId="24" fillId="27" borderId="45" xfId="0" applyFont="1" applyFill="1" applyBorder="1" applyAlignment="1">
      <alignment horizontal="center" vertical="center" wrapText="1"/>
    </xf>
    <xf numFmtId="0" fontId="24" fillId="27" borderId="26" xfId="0"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46" xfId="0" applyFont="1" applyFill="1" applyBorder="1" applyAlignment="1">
      <alignment horizontal="center" vertical="center" wrapText="1"/>
    </xf>
    <xf numFmtId="0" fontId="24" fillId="27" borderId="241" xfId="0" applyFont="1" applyFill="1" applyBorder="1" applyAlignment="1">
      <alignment vertical="top" wrapText="1"/>
    </xf>
    <xf numFmtId="0" fontId="24" fillId="27" borderId="241" xfId="0" applyFont="1" applyFill="1" applyBorder="1" applyAlignment="1">
      <alignment horizontal="center" vertical="top" wrapText="1"/>
    </xf>
    <xf numFmtId="0" fontId="25" fillId="24" borderId="25" xfId="0" applyFont="1" applyFill="1" applyBorder="1" applyAlignment="1">
      <alignment horizontal="center"/>
    </xf>
    <xf numFmtId="3" fontId="29" fillId="0" borderId="25" xfId="0" applyNumberFormat="1" applyFont="1" applyBorder="1" applyAlignment="1">
      <alignment horizontal="center" vertical="center" wrapText="1"/>
    </xf>
    <xf numFmtId="1" fontId="25" fillId="0" borderId="25" xfId="0" applyNumberFormat="1" applyFont="1" applyBorder="1" applyAlignment="1">
      <alignment horizontal="center"/>
    </xf>
    <xf numFmtId="0" fontId="24" fillId="27" borderId="241" xfId="0" applyFont="1" applyFill="1" applyBorder="1" applyAlignment="1">
      <alignment horizontal="center"/>
    </xf>
    <xf numFmtId="0" fontId="29" fillId="0" borderId="25" xfId="0" applyFont="1" applyBorder="1" applyAlignment="1">
      <alignment horizontal="center"/>
    </xf>
    <xf numFmtId="0" fontId="28" fillId="27" borderId="242" xfId="0" applyFont="1" applyFill="1" applyBorder="1"/>
    <xf numFmtId="0" fontId="28" fillId="27" borderId="243" xfId="0" applyFont="1" applyFill="1" applyBorder="1"/>
    <xf numFmtId="3" fontId="28" fillId="27" borderId="243" xfId="0" applyNumberFormat="1" applyFont="1" applyFill="1" applyBorder="1" applyAlignment="1">
      <alignment horizontal="center" wrapText="1"/>
    </xf>
    <xf numFmtId="10" fontId="28" fillId="27" borderId="244" xfId="0" applyNumberFormat="1" applyFont="1" applyFill="1" applyBorder="1" applyAlignment="1">
      <alignment horizontal="center" wrapText="1"/>
    </xf>
    <xf numFmtId="0" fontId="101" fillId="27" borderId="242" xfId="0" applyFont="1" applyFill="1" applyBorder="1" applyAlignment="1">
      <alignment horizontal="center" vertical="top" wrapText="1"/>
    </xf>
    <xf numFmtId="3" fontId="101" fillId="27" borderId="243" xfId="0" applyNumberFormat="1" applyFont="1" applyFill="1" applyBorder="1" applyAlignment="1">
      <alignment horizontal="center" vertical="top" wrapText="1"/>
    </xf>
    <xf numFmtId="166" fontId="101" fillId="27" borderId="244" xfId="0" applyNumberFormat="1" applyFont="1" applyFill="1" applyBorder="1" applyAlignment="1">
      <alignment horizontal="center"/>
    </xf>
    <xf numFmtId="0" fontId="24" fillId="27" borderId="242" xfId="0" applyFont="1" applyFill="1" applyBorder="1" applyAlignment="1">
      <alignment horizontal="center"/>
    </xf>
    <xf numFmtId="0" fontId="24" fillId="27" borderId="243" xfId="0" applyFont="1" applyFill="1" applyBorder="1" applyAlignment="1">
      <alignment horizontal="center"/>
    </xf>
    <xf numFmtId="0" fontId="24" fillId="27" borderId="244" xfId="0" applyFont="1" applyFill="1" applyBorder="1" applyAlignment="1">
      <alignment horizontal="center"/>
    </xf>
    <xf numFmtId="0" fontId="28" fillId="27" borderId="242" xfId="0" applyFont="1" applyFill="1" applyBorder="1" applyAlignment="1">
      <alignment horizontal="left" wrapText="1"/>
    </xf>
    <xf numFmtId="10" fontId="28" fillId="27" borderId="243" xfId="648" applyNumberFormat="1" applyFont="1" applyFill="1" applyBorder="1" applyAlignment="1">
      <alignment horizontal="center" wrapText="1"/>
    </xf>
    <xf numFmtId="0" fontId="24" fillId="27" borderId="250" xfId="0" applyFont="1" applyFill="1" applyBorder="1" applyAlignment="1">
      <alignment horizontal="center" vertical="top" wrapText="1"/>
    </xf>
    <xf numFmtId="0" fontId="24" fillId="27" borderId="251" xfId="0" applyFont="1" applyFill="1" applyBorder="1" applyAlignment="1">
      <alignment horizontal="center" vertical="top" wrapText="1"/>
    </xf>
    <xf numFmtId="0" fontId="24" fillId="27" borderId="252" xfId="0" applyFont="1" applyFill="1" applyBorder="1" applyAlignment="1">
      <alignment horizontal="center" vertical="top" wrapText="1"/>
    </xf>
    <xf numFmtId="0" fontId="24" fillId="27" borderId="253" xfId="0" applyFont="1" applyFill="1" applyBorder="1" applyAlignment="1">
      <alignment horizontal="center"/>
    </xf>
    <xf numFmtId="0" fontId="24" fillId="27" borderId="254" xfId="0" applyFont="1" applyFill="1" applyBorder="1" applyAlignment="1">
      <alignment horizontal="center"/>
    </xf>
    <xf numFmtId="0" fontId="24" fillId="27" borderId="255" xfId="0" applyFont="1" applyFill="1" applyBorder="1" applyAlignment="1">
      <alignment horizontal="center"/>
    </xf>
    <xf numFmtId="0" fontId="28" fillId="27" borderId="256" xfId="481" applyFont="1" applyFill="1" applyBorder="1" applyAlignment="1">
      <alignment horizontal="left" vertical="center" wrapText="1"/>
    </xf>
    <xf numFmtId="3" fontId="28" fillId="27" borderId="257" xfId="0" applyNumberFormat="1" applyFont="1" applyFill="1" applyBorder="1" applyAlignment="1">
      <alignment horizontal="center" wrapText="1"/>
    </xf>
    <xf numFmtId="10" fontId="28" fillId="27" borderId="257" xfId="0" applyNumberFormat="1" applyFont="1" applyFill="1" applyBorder="1" applyAlignment="1">
      <alignment horizontal="center" wrapText="1"/>
    </xf>
    <xf numFmtId="3" fontId="66" fillId="27" borderId="257" xfId="0" applyNumberFormat="1" applyFont="1" applyFill="1" applyBorder="1" applyAlignment="1">
      <alignment horizontal="center" wrapText="1"/>
    </xf>
    <xf numFmtId="10" fontId="28" fillId="27" borderId="258" xfId="0" applyNumberFormat="1" applyFont="1" applyFill="1" applyBorder="1" applyAlignment="1">
      <alignment horizontal="center" wrapText="1"/>
    </xf>
    <xf numFmtId="4" fontId="28" fillId="27" borderId="257" xfId="0" applyNumberFormat="1" applyFont="1" applyFill="1" applyBorder="1" applyAlignment="1">
      <alignment horizontal="center" wrapText="1"/>
    </xf>
    <xf numFmtId="4" fontId="66" fillId="27" borderId="257" xfId="0" applyNumberFormat="1" applyFont="1" applyFill="1" applyBorder="1" applyAlignment="1">
      <alignment horizontal="center" wrapText="1"/>
    </xf>
    <xf numFmtId="0" fontId="24" fillId="27" borderId="259" xfId="0" applyFont="1" applyFill="1" applyBorder="1" applyAlignment="1">
      <alignment horizontal="center"/>
    </xf>
    <xf numFmtId="0" fontId="24" fillId="27" borderId="226" xfId="0" applyFont="1" applyFill="1" applyBorder="1" applyAlignment="1">
      <alignment horizontal="center"/>
    </xf>
    <xf numFmtId="3" fontId="25" fillId="0" borderId="194" xfId="0" applyNumberFormat="1" applyFont="1" applyBorder="1" applyAlignment="1">
      <alignment horizontal="center" wrapText="1"/>
    </xf>
    <xf numFmtId="3" fontId="25" fillId="0" borderId="226" xfId="0" applyNumberFormat="1" applyFont="1" applyBorder="1" applyAlignment="1">
      <alignment horizontal="center" wrapText="1"/>
    </xf>
    <xf numFmtId="3" fontId="25" fillId="0" borderId="227" xfId="0" applyNumberFormat="1" applyFont="1" applyBorder="1" applyAlignment="1">
      <alignment horizontal="center" wrapText="1"/>
    </xf>
    <xf numFmtId="170" fontId="28" fillId="27" borderId="260" xfId="454" applyNumberFormat="1" applyFont="1" applyFill="1" applyBorder="1" applyAlignment="1">
      <alignment horizontal="center"/>
    </xf>
    <xf numFmtId="10" fontId="25" fillId="0" borderId="222" xfId="648" applyNumberFormat="1" applyFont="1" applyBorder="1" applyAlignment="1">
      <alignment horizontal="center" wrapText="1"/>
    </xf>
    <xf numFmtId="10" fontId="25" fillId="0" borderId="221" xfId="648" applyNumberFormat="1" applyFont="1" applyBorder="1" applyAlignment="1">
      <alignment horizontal="center" wrapText="1"/>
    </xf>
    <xf numFmtId="10" fontId="25" fillId="0" borderId="223" xfId="648" applyNumberFormat="1" applyFont="1" applyBorder="1" applyAlignment="1">
      <alignment horizontal="center" wrapText="1"/>
    </xf>
    <xf numFmtId="10" fontId="28" fillId="27" borderId="259" xfId="485" applyNumberFormat="1" applyFont="1" applyFill="1" applyBorder="1" applyAlignment="1">
      <alignment horizontal="center"/>
    </xf>
    <xf numFmtId="0" fontId="24" fillId="27" borderId="228" xfId="0" applyFont="1" applyFill="1" applyBorder="1" applyAlignment="1">
      <alignment horizontal="center"/>
    </xf>
    <xf numFmtId="3" fontId="25" fillId="0" borderId="229" xfId="0" applyNumberFormat="1" applyFont="1" applyBorder="1" applyAlignment="1">
      <alignment horizontal="center" wrapText="1"/>
    </xf>
    <xf numFmtId="3" fontId="25" fillId="0" borderId="228" xfId="0" applyNumberFormat="1" applyFont="1" applyBorder="1" applyAlignment="1">
      <alignment horizontal="center" wrapText="1"/>
    </xf>
    <xf numFmtId="3" fontId="25" fillId="0" borderId="230" xfId="0" applyNumberFormat="1" applyFont="1" applyBorder="1" applyAlignment="1">
      <alignment horizontal="center" wrapText="1"/>
    </xf>
    <xf numFmtId="170" fontId="28" fillId="27" borderId="228" xfId="454" applyNumberFormat="1" applyFont="1" applyFill="1" applyBorder="1" applyAlignment="1">
      <alignment horizontal="center"/>
    </xf>
    <xf numFmtId="0" fontId="24" fillId="27" borderId="260" xfId="0" applyFont="1" applyFill="1" applyBorder="1" applyAlignment="1">
      <alignment horizontal="center"/>
    </xf>
    <xf numFmtId="0" fontId="24" fillId="27" borderId="221" xfId="0" applyFont="1" applyFill="1" applyBorder="1" applyAlignment="1">
      <alignment horizontal="center"/>
    </xf>
    <xf numFmtId="10" fontId="25" fillId="0" borderId="222" xfId="0" applyNumberFormat="1" applyFont="1" applyBorder="1" applyAlignment="1">
      <alignment horizontal="center" wrapText="1"/>
    </xf>
    <xf numFmtId="10" fontId="25" fillId="0" borderId="221" xfId="0" applyNumberFormat="1" applyFont="1" applyBorder="1" applyAlignment="1">
      <alignment horizontal="center" wrapText="1"/>
    </xf>
    <xf numFmtId="10" fontId="25" fillId="0" borderId="223" xfId="0" applyNumberFormat="1" applyFont="1" applyBorder="1" applyAlignment="1">
      <alignment horizontal="center" wrapText="1"/>
    </xf>
    <xf numFmtId="10" fontId="28" fillId="27" borderId="221" xfId="485" applyNumberFormat="1" applyFont="1" applyFill="1" applyBorder="1" applyAlignment="1">
      <alignment horizontal="center"/>
    </xf>
    <xf numFmtId="0" fontId="25" fillId="0" borderId="261" xfId="0" applyFont="1" applyBorder="1" applyAlignment="1">
      <alignment horizontal="left" wrapText="1"/>
    </xf>
    <xf numFmtId="0" fontId="28" fillId="27" borderId="226" xfId="0" applyFont="1" applyFill="1" applyBorder="1" applyAlignment="1">
      <alignment horizontal="left" wrapText="1"/>
    </xf>
    <xf numFmtId="3" fontId="106" fillId="0" borderId="145" xfId="0" applyNumberFormat="1" applyFont="1" applyBorder="1"/>
    <xf numFmtId="3" fontId="25" fillId="0" borderId="145" xfId="0" applyNumberFormat="1" applyFont="1" applyBorder="1"/>
    <xf numFmtId="3" fontId="29" fillId="0" borderId="0" xfId="0" applyNumberFormat="1" applyFont="1" applyAlignment="1">
      <alignment vertical="center"/>
    </xf>
    <xf numFmtId="0" fontId="24" fillId="27" borderId="50" xfId="0" applyFont="1" applyFill="1" applyBorder="1" applyAlignment="1">
      <alignment horizontal="center" vertical="center" wrapText="1"/>
    </xf>
    <xf numFmtId="0" fontId="24" fillId="27" borderId="207" xfId="0" applyFont="1" applyFill="1" applyBorder="1" applyAlignment="1">
      <alignment horizontal="center" vertical="center" wrapText="1"/>
    </xf>
    <xf numFmtId="0" fontId="24" fillId="27" borderId="206" xfId="0" applyFont="1" applyFill="1" applyBorder="1" applyAlignment="1">
      <alignment horizontal="center" vertical="center" wrapText="1"/>
    </xf>
    <xf numFmtId="0" fontId="28" fillId="27" borderId="37" xfId="1651" applyFont="1" applyFill="1" applyBorder="1" applyAlignment="1">
      <alignment horizontal="center" vertical="center" wrapText="1"/>
    </xf>
    <xf numFmtId="0" fontId="24" fillId="27" borderId="10" xfId="1651" applyFont="1" applyFill="1" applyBorder="1" applyAlignment="1">
      <alignment horizontal="left" vertical="center" wrapText="1"/>
    </xf>
    <xf numFmtId="0" fontId="1" fillId="0" borderId="10" xfId="0" applyFont="1" applyBorder="1" applyAlignment="1">
      <alignment horizontal="left" vertical="center"/>
    </xf>
    <xf numFmtId="14" fontId="1" fillId="0" borderId="10" xfId="476" applyNumberFormat="1" applyFont="1" applyBorder="1" applyAlignment="1">
      <alignment horizontal="left" vertical="center"/>
    </xf>
    <xf numFmtId="0" fontId="1" fillId="0" borderId="10" xfId="476" applyFont="1" applyBorder="1" applyAlignment="1">
      <alignment horizontal="left" vertical="center"/>
    </xf>
    <xf numFmtId="0" fontId="1" fillId="0" borderId="10" xfId="655" applyFont="1" applyBorder="1" applyAlignment="1">
      <alignment horizontal="left" vertical="center"/>
    </xf>
    <xf numFmtId="0" fontId="1" fillId="0" borderId="10" xfId="655" applyFont="1" applyBorder="1" applyAlignment="1">
      <alignment vertical="center"/>
    </xf>
    <xf numFmtId="0" fontId="1" fillId="26" borderId="10" xfId="0" applyFont="1" applyFill="1" applyBorder="1" applyAlignment="1">
      <alignment horizontal="left" vertical="center"/>
    </xf>
    <xf numFmtId="14" fontId="1" fillId="0" borderId="10" xfId="0" applyNumberFormat="1" applyFont="1" applyBorder="1" applyAlignment="1">
      <alignment horizontal="left" vertical="center"/>
    </xf>
    <xf numFmtId="14" fontId="1" fillId="26" borderId="10" xfId="0" applyNumberFormat="1" applyFont="1" applyFill="1" applyBorder="1" applyAlignment="1">
      <alignment horizontal="left" vertical="center"/>
    </xf>
    <xf numFmtId="10" fontId="55" fillId="27" borderId="10" xfId="467" applyNumberFormat="1" applyFont="1" applyFill="1" applyBorder="1"/>
    <xf numFmtId="170" fontId="25" fillId="26" borderId="10" xfId="454" applyNumberFormat="1" applyFont="1" applyFill="1" applyBorder="1" applyAlignment="1">
      <alignment horizontal="right"/>
    </xf>
    <xf numFmtId="0" fontId="64" fillId="27" borderId="19" xfId="675" applyFont="1" applyFill="1" applyBorder="1" applyAlignment="1">
      <alignment horizontal="center" vertical="center"/>
    </xf>
    <xf numFmtId="0" fontId="64" fillId="27" borderId="10" xfId="675" applyFont="1" applyFill="1" applyBorder="1" applyAlignment="1">
      <alignment horizontal="center" vertical="center"/>
    </xf>
    <xf numFmtId="0" fontId="24" fillId="27" borderId="15" xfId="0" applyFont="1" applyFill="1" applyBorder="1" applyAlignment="1">
      <alignment horizontal="center" vertical="top" wrapText="1"/>
    </xf>
    <xf numFmtId="0" fontId="24" fillId="27" borderId="74" xfId="0" applyFont="1" applyFill="1" applyBorder="1" applyAlignment="1">
      <alignment horizontal="center" vertical="top" wrapText="1"/>
    </xf>
    <xf numFmtId="0" fontId="24" fillId="27" borderId="233" xfId="0" applyFont="1" applyFill="1" applyBorder="1" applyAlignment="1">
      <alignment horizontal="center" vertical="center" wrapText="1"/>
    </xf>
    <xf numFmtId="0" fontId="24" fillId="27" borderId="73" xfId="0" applyFont="1" applyFill="1" applyBorder="1" applyAlignment="1">
      <alignment horizontal="center" vertical="center" wrapText="1"/>
    </xf>
    <xf numFmtId="0" fontId="24" fillId="27" borderId="131" xfId="0" applyFont="1" applyFill="1" applyBorder="1" applyAlignment="1">
      <alignment horizontal="center" vertical="top" wrapText="1"/>
    </xf>
    <xf numFmtId="0" fontId="24" fillId="27" borderId="130" xfId="0" applyFont="1" applyFill="1" applyBorder="1" applyAlignment="1">
      <alignment horizontal="center" vertical="top" wrapText="1"/>
    </xf>
    <xf numFmtId="0" fontId="24" fillId="27" borderId="30" xfId="0" applyFont="1" applyFill="1" applyBorder="1" applyAlignment="1">
      <alignment horizontal="center"/>
    </xf>
    <xf numFmtId="0" fontId="24" fillId="27" borderId="31" xfId="0" applyFont="1" applyFill="1" applyBorder="1" applyAlignment="1">
      <alignment horizontal="center" vertical="center" wrapText="1"/>
    </xf>
    <xf numFmtId="0" fontId="24" fillId="27" borderId="87" xfId="0" applyFont="1" applyFill="1" applyBorder="1" applyAlignment="1">
      <alignment horizontal="center" vertical="center" wrapText="1"/>
    </xf>
    <xf numFmtId="0" fontId="24" fillId="27" borderId="203" xfId="0" applyFont="1" applyFill="1" applyBorder="1" applyAlignment="1">
      <alignment horizontal="center" vertical="center" wrapText="1"/>
    </xf>
    <xf numFmtId="0" fontId="55" fillId="27" borderId="10" xfId="467" applyFont="1" applyFill="1" applyBorder="1" applyAlignment="1">
      <alignment vertical="top"/>
    </xf>
    <xf numFmtId="0" fontId="25" fillId="0" borderId="10" xfId="0" applyFont="1" applyBorder="1" applyAlignment="1">
      <alignment vertical="top" wrapText="1"/>
    </xf>
    <xf numFmtId="0" fontId="25" fillId="0" borderId="31" xfId="0" applyFont="1" applyBorder="1" applyAlignment="1">
      <alignment vertical="top" wrapText="1"/>
    </xf>
    <xf numFmtId="14" fontId="25" fillId="0" borderId="31" xfId="0" applyNumberFormat="1" applyFont="1" applyBorder="1" applyAlignment="1">
      <alignment vertical="top" wrapText="1"/>
    </xf>
    <xf numFmtId="0" fontId="25" fillId="33" borderId="31" xfId="0" applyFont="1" applyFill="1" applyBorder="1" applyAlignment="1">
      <alignment vertical="top" wrapText="1"/>
    </xf>
    <xf numFmtId="0" fontId="25" fillId="0" borderId="25" xfId="0" applyFont="1" applyBorder="1" applyAlignment="1">
      <alignment vertical="top" wrapText="1"/>
    </xf>
    <xf numFmtId="0" fontId="25" fillId="0" borderId="46" xfId="0" applyFont="1" applyBorder="1" applyAlignment="1">
      <alignment vertical="top" wrapText="1"/>
    </xf>
    <xf numFmtId="14" fontId="25" fillId="0" borderId="46" xfId="0" applyNumberFormat="1" applyFont="1" applyBorder="1" applyAlignment="1">
      <alignment vertical="top" wrapText="1"/>
    </xf>
    <xf numFmtId="0" fontId="106" fillId="0" borderId="46" xfId="0" applyFont="1" applyBorder="1" applyAlignment="1">
      <alignment vertical="top" wrapText="1"/>
    </xf>
    <xf numFmtId="0" fontId="64" fillId="27" borderId="10" xfId="0" applyFont="1" applyFill="1" applyBorder="1" applyAlignment="1">
      <alignment vertical="top" wrapText="1"/>
    </xf>
    <xf numFmtId="0" fontId="24" fillId="27" borderId="10" xfId="0" applyFont="1" applyFill="1" applyBorder="1" applyAlignment="1">
      <alignment vertical="top" wrapText="1"/>
    </xf>
    <xf numFmtId="175" fontId="58" fillId="0" borderId="10" xfId="0" applyNumberFormat="1" applyFont="1" applyBorder="1" applyAlignment="1">
      <alignment vertical="top" wrapText="1"/>
    </xf>
    <xf numFmtId="0" fontId="58" fillId="0" borderId="10" xfId="0" applyFont="1" applyBorder="1" applyAlignment="1">
      <alignment vertical="top" wrapText="1"/>
    </xf>
    <xf numFmtId="16" fontId="58" fillId="0" borderId="10" xfId="0" applyNumberFormat="1" applyFont="1" applyBorder="1" applyAlignment="1">
      <alignment vertical="top" wrapText="1"/>
    </xf>
    <xf numFmtId="0" fontId="58" fillId="0" borderId="19" xfId="0" applyFont="1" applyBorder="1" applyAlignment="1">
      <alignment vertical="top" wrapText="1"/>
    </xf>
    <xf numFmtId="0" fontId="58" fillId="0" borderId="19" xfId="476" applyFont="1" applyBorder="1" applyAlignment="1">
      <alignment vertical="top" wrapText="1"/>
    </xf>
    <xf numFmtId="0" fontId="24" fillId="27" borderId="213" xfId="0" applyFont="1" applyFill="1" applyBorder="1" applyAlignment="1">
      <alignment horizontal="center" vertical="center" textRotation="90" wrapText="1"/>
    </xf>
    <xf numFmtId="0" fontId="25" fillId="0" borderId="0" xfId="0" applyFont="1" applyAlignment="1">
      <alignment horizontal="right"/>
    </xf>
    <xf numFmtId="172" fontId="25" fillId="0" borderId="0" xfId="0" applyNumberFormat="1" applyFont="1" applyAlignment="1">
      <alignment horizontal="right"/>
    </xf>
    <xf numFmtId="16" fontId="0" fillId="0" borderId="10" xfId="0" applyNumberForma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9" fontId="29" fillId="0" borderId="11" xfId="1790" applyFont="1" applyBorder="1" applyAlignment="1">
      <alignment horizontal="right"/>
    </xf>
    <xf numFmtId="0" fontId="28" fillId="27" borderId="0" xfId="0" applyFont="1" applyFill="1" applyAlignment="1">
      <alignment horizontal="justify" vertical="top" wrapText="1"/>
    </xf>
    <xf numFmtId="3" fontId="106" fillId="0" borderId="181" xfId="0" applyNumberFormat="1" applyFont="1" applyBorder="1"/>
    <xf numFmtId="10" fontId="106" fillId="0" borderId="181" xfId="0" applyNumberFormat="1" applyFont="1" applyBorder="1"/>
    <xf numFmtId="3" fontId="106" fillId="0" borderId="182" xfId="0" applyNumberFormat="1" applyFont="1" applyBorder="1"/>
    <xf numFmtId="3" fontId="106" fillId="0" borderId="183" xfId="0" applyNumberFormat="1" applyFont="1" applyBorder="1"/>
    <xf numFmtId="10" fontId="106" fillId="0" borderId="183" xfId="0" applyNumberFormat="1" applyFont="1" applyBorder="1"/>
    <xf numFmtId="0" fontId="106" fillId="0" borderId="184" xfId="0" applyFont="1" applyBorder="1"/>
    <xf numFmtId="3" fontId="106" fillId="0" borderId="185" xfId="0" applyNumberFormat="1" applyFont="1" applyBorder="1"/>
    <xf numFmtId="10" fontId="106" fillId="0" borderId="185" xfId="0" applyNumberFormat="1" applyFont="1" applyBorder="1"/>
    <xf numFmtId="3" fontId="106" fillId="0" borderId="186" xfId="0" applyNumberFormat="1" applyFont="1" applyBorder="1"/>
    <xf numFmtId="0" fontId="106" fillId="0" borderId="186" xfId="0" applyFont="1" applyBorder="1"/>
    <xf numFmtId="0" fontId="106" fillId="0" borderId="187" xfId="0" applyFont="1" applyBorder="1"/>
    <xf numFmtId="3" fontId="25" fillId="0" borderId="115" xfId="0" applyNumberFormat="1" applyFont="1" applyBorder="1" applyAlignment="1">
      <alignment horizontal="center"/>
    </xf>
    <xf numFmtId="3" fontId="106" fillId="0" borderId="189" xfId="0" applyNumberFormat="1" applyFont="1" applyBorder="1"/>
    <xf numFmtId="170" fontId="25" fillId="0" borderId="106" xfId="722" applyNumberFormat="1" applyFont="1" applyBorder="1" applyAlignment="1">
      <alignment horizontal="center"/>
    </xf>
    <xf numFmtId="170" fontId="25" fillId="0" borderId="107" xfId="722" applyNumberFormat="1" applyFont="1" applyBorder="1"/>
    <xf numFmtId="170" fontId="25" fillId="0" borderId="95" xfId="722" applyNumberFormat="1" applyFont="1" applyBorder="1" applyAlignment="1">
      <alignment horizontal="center"/>
    </xf>
    <xf numFmtId="170" fontId="25" fillId="0" borderId="54" xfId="722" applyNumberFormat="1" applyFont="1" applyBorder="1"/>
    <xf numFmtId="170" fontId="25" fillId="0" borderId="54" xfId="686" applyNumberFormat="1" applyFont="1" applyBorder="1"/>
    <xf numFmtId="3" fontId="25" fillId="0" borderId="185" xfId="0" applyNumberFormat="1" applyFont="1" applyBorder="1"/>
    <xf numFmtId="10" fontId="25" fillId="0" borderId="185" xfId="0" applyNumberFormat="1" applyFont="1" applyBorder="1"/>
    <xf numFmtId="3" fontId="25" fillId="0" borderId="186" xfId="0" applyNumberFormat="1" applyFont="1" applyBorder="1"/>
    <xf numFmtId="172" fontId="25" fillId="0" borderId="186" xfId="0" applyNumberFormat="1" applyFont="1" applyBorder="1"/>
    <xf numFmtId="172" fontId="25" fillId="0" borderId="187" xfId="0" applyNumberFormat="1" applyFont="1" applyBorder="1"/>
    <xf numFmtId="170" fontId="25" fillId="0" borderId="95" xfId="722" applyNumberFormat="1" applyFont="1" applyBorder="1" applyAlignment="1">
      <alignment horizontal="center" vertical="center"/>
    </xf>
    <xf numFmtId="170" fontId="25" fillId="0" borderId="0" xfId="722" applyNumberFormat="1" applyFont="1"/>
    <xf numFmtId="0" fontId="24" fillId="0" borderId="0" xfId="0" applyFont="1"/>
    <xf numFmtId="0" fontId="28" fillId="26" borderId="0" xfId="0" applyFont="1" applyFill="1" applyAlignment="1">
      <alignment vertical="center" wrapText="1"/>
    </xf>
    <xf numFmtId="3" fontId="28" fillId="26" borderId="0" xfId="0" applyNumberFormat="1" applyFont="1" applyFill="1" applyAlignment="1">
      <alignment vertical="center" wrapText="1"/>
    </xf>
    <xf numFmtId="3" fontId="66" fillId="26" borderId="0" xfId="0" applyNumberFormat="1" applyFont="1" applyFill="1" applyAlignment="1">
      <alignment horizontal="right" vertical="center" wrapText="1"/>
    </xf>
    <xf numFmtId="10" fontId="28" fillId="26" borderId="0" xfId="0" applyNumberFormat="1" applyFont="1" applyFill="1" applyAlignment="1">
      <alignment horizontal="right" vertical="center"/>
    </xf>
    <xf numFmtId="10" fontId="28" fillId="26" borderId="0" xfId="0" applyNumberFormat="1" applyFont="1" applyFill="1" applyAlignment="1">
      <alignment horizontal="center" vertical="center"/>
    </xf>
    <xf numFmtId="0" fontId="25" fillId="0" borderId="152" xfId="0" applyFont="1" applyBorder="1" applyAlignment="1">
      <alignment horizontal="left" vertical="center" wrapText="1"/>
    </xf>
    <xf numFmtId="0" fontId="25" fillId="0" borderId="154" xfId="0" applyFont="1" applyBorder="1" applyAlignment="1">
      <alignment horizontal="left" vertical="center" wrapText="1"/>
    </xf>
    <xf numFmtId="0" fontId="25" fillId="0" borderId="153" xfId="0" applyFont="1" applyBorder="1" applyAlignment="1">
      <alignment horizontal="left" vertical="center" wrapText="1"/>
    </xf>
    <xf numFmtId="0" fontId="28" fillId="26" borderId="0" xfId="0" applyFont="1" applyFill="1" applyAlignment="1">
      <alignment wrapText="1"/>
    </xf>
    <xf numFmtId="10" fontId="28" fillId="27" borderId="123" xfId="730" applyNumberFormat="1" applyFont="1" applyFill="1" applyBorder="1" applyAlignment="1">
      <alignment horizontal="center" vertical="center"/>
    </xf>
    <xf numFmtId="10" fontId="28" fillId="27" borderId="147" xfId="730" applyNumberFormat="1" applyFont="1" applyFill="1" applyBorder="1" applyAlignment="1">
      <alignment horizontal="center" vertical="center"/>
    </xf>
    <xf numFmtId="10" fontId="66" fillId="27" borderId="73" xfId="730" applyNumberFormat="1" applyFont="1" applyFill="1" applyBorder="1" applyAlignment="1">
      <alignment horizontal="right" vertical="center" wrapText="1"/>
    </xf>
    <xf numFmtId="10" fontId="28" fillId="27" borderId="73" xfId="730" applyNumberFormat="1" applyFont="1" applyFill="1" applyBorder="1" applyAlignment="1">
      <alignment horizontal="center" vertical="center"/>
    </xf>
    <xf numFmtId="10" fontId="28" fillId="27" borderId="72" xfId="730" applyNumberFormat="1" applyFont="1" applyFill="1" applyBorder="1" applyAlignment="1">
      <alignment horizontal="center" vertical="center"/>
    </xf>
    <xf numFmtId="0" fontId="31" fillId="25" borderId="0" xfId="690" applyFont="1" applyFill="1" applyAlignment="1">
      <alignment vertical="center"/>
    </xf>
    <xf numFmtId="0" fontId="25" fillId="25" borderId="0" xfId="690" applyFont="1" applyFill="1"/>
    <xf numFmtId="0" fontId="25" fillId="0" borderId="0" xfId="690" applyFont="1"/>
    <xf numFmtId="171" fontId="25" fillId="0" borderId="0" xfId="690" applyNumberFormat="1" applyFont="1"/>
    <xf numFmtId="0" fontId="28" fillId="27" borderId="77" xfId="690" applyFont="1" applyFill="1" applyBorder="1" applyAlignment="1">
      <alignment vertical="top" wrapText="1"/>
    </xf>
    <xf numFmtId="0" fontId="28" fillId="27" borderId="76" xfId="690" applyFont="1" applyFill="1" applyBorder="1" applyAlignment="1">
      <alignment vertical="top" wrapText="1"/>
    </xf>
    <xf numFmtId="0" fontId="28" fillId="27" borderId="71" xfId="690" applyFont="1" applyFill="1" applyBorder="1" applyAlignment="1">
      <alignment vertical="center" wrapText="1"/>
    </xf>
    <xf numFmtId="0" fontId="28" fillId="27" borderId="196" xfId="690" applyFont="1" applyFill="1" applyBorder="1" applyAlignment="1">
      <alignment vertical="center" wrapText="1"/>
    </xf>
    <xf numFmtId="0" fontId="25" fillId="0" borderId="0" xfId="690" applyFont="1" applyAlignment="1">
      <alignment vertical="center" wrapText="1"/>
    </xf>
    <xf numFmtId="0" fontId="31" fillId="28" borderId="58" xfId="690" applyFont="1" applyFill="1" applyBorder="1" applyAlignment="1">
      <alignment horizontal="center" vertical="top" wrapText="1"/>
    </xf>
    <xf numFmtId="0" fontId="31" fillId="28" borderId="57" xfId="690" applyFont="1" applyFill="1" applyBorder="1" applyAlignment="1">
      <alignment horizontal="left" vertical="top" wrapText="1"/>
    </xf>
    <xf numFmtId="1" fontId="25" fillId="28" borderId="58" xfId="690" applyNumberFormat="1" applyFont="1" applyFill="1" applyBorder="1" applyAlignment="1">
      <alignment horizontal="center" vertical="top" wrapText="1"/>
    </xf>
    <xf numFmtId="1" fontId="25" fillId="28" borderId="57" xfId="690" applyNumberFormat="1" applyFont="1" applyFill="1" applyBorder="1" applyAlignment="1">
      <alignment horizontal="center" vertical="top" wrapText="1"/>
    </xf>
    <xf numFmtId="1" fontId="25" fillId="28" borderId="56" xfId="690" applyNumberFormat="1" applyFont="1" applyFill="1" applyBorder="1" applyAlignment="1">
      <alignment horizontal="center" vertical="top" wrapText="1"/>
    </xf>
    <xf numFmtId="170" fontId="25" fillId="0" borderId="62" xfId="714" applyNumberFormat="1" applyFont="1" applyBorder="1" applyAlignment="1">
      <alignment horizontal="center"/>
    </xf>
    <xf numFmtId="170" fontId="25" fillId="0" borderId="61" xfId="714" applyNumberFormat="1" applyFont="1" applyBorder="1"/>
    <xf numFmtId="170" fontId="25" fillId="0" borderId="62" xfId="686" applyNumberFormat="1" applyFont="1" applyBorder="1" applyAlignment="1">
      <alignment horizontal="center"/>
    </xf>
    <xf numFmtId="170" fontId="25" fillId="0" borderId="61" xfId="714" applyNumberFormat="1" applyFont="1" applyBorder="1" applyAlignment="1">
      <alignment horizontal="center"/>
    </xf>
    <xf numFmtId="10" fontId="25" fillId="0" borderId="60" xfId="1790" applyNumberFormat="1" applyFont="1" applyBorder="1" applyAlignment="1">
      <alignment horizontal="center"/>
    </xf>
    <xf numFmtId="1" fontId="25" fillId="0" borderId="0" xfId="1790" applyNumberFormat="1" applyFont="1" applyAlignment="1">
      <alignment horizontal="center"/>
    </xf>
    <xf numFmtId="170" fontId="25" fillId="0" borderId="55" xfId="714" applyNumberFormat="1" applyFont="1" applyBorder="1" applyAlignment="1">
      <alignment horizontal="center"/>
    </xf>
    <xf numFmtId="170" fontId="25" fillId="0" borderId="54" xfId="714" applyNumberFormat="1" applyFont="1" applyBorder="1"/>
    <xf numFmtId="170" fontId="25" fillId="0" borderId="55" xfId="686" applyNumberFormat="1" applyFont="1" applyBorder="1" applyAlignment="1">
      <alignment horizontal="center"/>
    </xf>
    <xf numFmtId="170" fontId="25" fillId="0" borderId="54" xfId="714" applyNumberFormat="1" applyFont="1" applyBorder="1" applyAlignment="1">
      <alignment horizontal="center"/>
    </xf>
    <xf numFmtId="10" fontId="25" fillId="0" borderId="53" xfId="1790" applyNumberFormat="1" applyFont="1" applyBorder="1" applyAlignment="1">
      <alignment horizontal="center"/>
    </xf>
    <xf numFmtId="1" fontId="25" fillId="0" borderId="0" xfId="1790" applyNumberFormat="1" applyFont="1"/>
    <xf numFmtId="170" fontId="31" fillId="0" borderId="59" xfId="714" applyNumberFormat="1" applyFont="1" applyBorder="1" applyAlignment="1">
      <alignment horizontal="center"/>
    </xf>
    <xf numFmtId="170" fontId="31" fillId="0" borderId="63" xfId="714" applyNumberFormat="1" applyFont="1" applyBorder="1" applyAlignment="1">
      <alignment horizontal="right"/>
    </xf>
    <xf numFmtId="170" fontId="31" fillId="0" borderId="59" xfId="686" applyNumberFormat="1" applyFont="1" applyBorder="1" applyAlignment="1">
      <alignment horizontal="center"/>
    </xf>
    <xf numFmtId="170" fontId="31" fillId="0" borderId="63" xfId="714" applyNumberFormat="1" applyFont="1" applyBorder="1" applyAlignment="1">
      <alignment horizontal="center"/>
    </xf>
    <xf numFmtId="10" fontId="31" fillId="0" borderId="64" xfId="1790" applyNumberFormat="1" applyFont="1" applyBorder="1" applyAlignment="1">
      <alignment horizontal="center"/>
    </xf>
    <xf numFmtId="170" fontId="31" fillId="28" borderId="58" xfId="714" applyNumberFormat="1" applyFont="1" applyFill="1" applyBorder="1" applyAlignment="1">
      <alignment horizontal="center" vertical="top" wrapText="1"/>
    </xf>
    <xf numFmtId="170" fontId="25" fillId="28" borderId="58" xfId="686" applyNumberFormat="1" applyFont="1" applyFill="1" applyBorder="1" applyAlignment="1">
      <alignment horizontal="center" vertical="top" wrapText="1"/>
    </xf>
    <xf numFmtId="170" fontId="25" fillId="28" borderId="57" xfId="714" applyNumberFormat="1" applyFont="1" applyFill="1" applyBorder="1" applyAlignment="1">
      <alignment horizontal="center" vertical="top" wrapText="1"/>
    </xf>
    <xf numFmtId="10" fontId="25" fillId="28" borderId="56" xfId="1790" applyNumberFormat="1" applyFont="1" applyFill="1" applyBorder="1" applyAlignment="1">
      <alignment horizontal="center" vertical="top" wrapText="1"/>
    </xf>
    <xf numFmtId="170" fontId="31" fillId="0" borderId="55" xfId="714" applyNumberFormat="1" applyFont="1" applyBorder="1" applyAlignment="1">
      <alignment horizontal="center"/>
    </xf>
    <xf numFmtId="10" fontId="31" fillId="0" borderId="53" xfId="1790" applyNumberFormat="1" applyFont="1" applyBorder="1" applyAlignment="1">
      <alignment horizontal="center"/>
    </xf>
    <xf numFmtId="1" fontId="31" fillId="0" borderId="0" xfId="1790" applyNumberFormat="1" applyFont="1"/>
    <xf numFmtId="0" fontId="31" fillId="0" borderId="0" xfId="690" applyFont="1"/>
    <xf numFmtId="170" fontId="31" fillId="28" borderId="57" xfId="714" applyNumberFormat="1" applyFont="1" applyFill="1" applyBorder="1" applyAlignment="1">
      <alignment horizontal="left" vertical="top" wrapText="1"/>
    </xf>
    <xf numFmtId="170" fontId="25" fillId="0" borderId="66" xfId="686" applyNumberFormat="1" applyFont="1" applyBorder="1" applyAlignment="1">
      <alignment horizontal="center"/>
    </xf>
    <xf numFmtId="170" fontId="25" fillId="0" borderId="65" xfId="714" applyNumberFormat="1" applyFont="1" applyBorder="1" applyAlignment="1">
      <alignment horizontal="center"/>
    </xf>
    <xf numFmtId="170" fontId="31" fillId="0" borderId="54" xfId="714" applyNumberFormat="1" applyFont="1" applyBorder="1" applyAlignment="1">
      <alignment horizontal="right"/>
    </xf>
    <xf numFmtId="10" fontId="25" fillId="28" borderId="56" xfId="730" applyNumberFormat="1" applyFont="1" applyFill="1" applyBorder="1" applyAlignment="1">
      <alignment horizontal="center" vertical="top" wrapText="1"/>
    </xf>
    <xf numFmtId="170" fontId="25" fillId="0" borderId="162" xfId="714" applyNumberFormat="1" applyFont="1" applyBorder="1" applyAlignment="1">
      <alignment horizontal="center"/>
    </xf>
    <xf numFmtId="170" fontId="25" fillId="0" borderId="17" xfId="714" applyNumberFormat="1" applyFont="1" applyBorder="1"/>
    <xf numFmtId="170" fontId="25" fillId="0" borderId="162" xfId="686" applyNumberFormat="1" applyFont="1" applyBorder="1" applyAlignment="1">
      <alignment horizontal="center"/>
    </xf>
    <xf numFmtId="170" fontId="25" fillId="0" borderId="17" xfId="686" applyNumberFormat="1" applyFont="1" applyBorder="1" applyAlignment="1">
      <alignment horizontal="center"/>
    </xf>
    <xf numFmtId="10" fontId="25" fillId="0" borderId="121" xfId="1790" applyNumberFormat="1" applyFont="1" applyBorder="1" applyAlignment="1">
      <alignment horizontal="center"/>
    </xf>
    <xf numFmtId="170" fontId="28" fillId="27" borderId="119" xfId="714" applyNumberFormat="1" applyFont="1" applyFill="1" applyBorder="1" applyAlignment="1">
      <alignment horizontal="center" vertical="top" wrapText="1"/>
    </xf>
    <xf numFmtId="170" fontId="28" fillId="27" borderId="118" xfId="714" applyNumberFormat="1" applyFont="1" applyFill="1" applyBorder="1" applyAlignment="1">
      <alignment horizontal="center" vertical="top" wrapText="1"/>
    </xf>
    <xf numFmtId="170" fontId="28" fillId="27" borderId="118" xfId="686" applyNumberFormat="1" applyFont="1" applyFill="1" applyBorder="1" applyAlignment="1">
      <alignment horizontal="center" vertical="top" wrapText="1"/>
    </xf>
    <xf numFmtId="10" fontId="28" fillId="27" borderId="161" xfId="1790" applyNumberFormat="1" applyFont="1" applyFill="1" applyBorder="1" applyAlignment="1">
      <alignment horizontal="center" vertical="top" wrapText="1"/>
    </xf>
    <xf numFmtId="165" fontId="25" fillId="0" borderId="0" xfId="730" applyNumberFormat="1" applyFont="1"/>
    <xf numFmtId="165" fontId="31" fillId="0" borderId="0" xfId="730" applyNumberFormat="1" applyFont="1"/>
    <xf numFmtId="0" fontId="5" fillId="0" borderId="0" xfId="0" applyFont="1" applyAlignment="1">
      <alignment wrapText="1"/>
    </xf>
    <xf numFmtId="0" fontId="24" fillId="27" borderId="28"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24" fillId="27" borderId="30" xfId="0" applyFont="1" applyFill="1" applyBorder="1" applyAlignment="1">
      <alignment horizontal="center" vertical="center" wrapText="1"/>
    </xf>
    <xf numFmtId="0" fontId="106" fillId="0" borderId="31" xfId="0" applyFont="1" applyBorder="1" applyAlignment="1">
      <alignment wrapText="1"/>
    </xf>
    <xf numFmtId="0" fontId="106" fillId="0" borderId="46" xfId="0" applyFont="1" applyBorder="1" applyAlignment="1">
      <alignment wrapText="1"/>
    </xf>
    <xf numFmtId="0" fontId="106" fillId="0" borderId="145" xfId="0" applyFont="1" applyBorder="1" applyAlignment="1">
      <alignment wrapText="1"/>
    </xf>
    <xf numFmtId="0" fontId="28" fillId="27" borderId="25" xfId="0" applyFont="1" applyFill="1" applyBorder="1" applyAlignment="1">
      <alignment horizontal="left" vertical="center" wrapText="1"/>
    </xf>
    <xf numFmtId="9" fontId="25" fillId="0" borderId="0" xfId="0" applyNumberFormat="1" applyFont="1"/>
    <xf numFmtId="9" fontId="24" fillId="27" borderId="31" xfId="0" applyNumberFormat="1" applyFont="1" applyFill="1" applyBorder="1" applyAlignment="1">
      <alignment horizontal="center" vertical="center" wrapText="1"/>
    </xf>
    <xf numFmtId="9" fontId="24" fillId="27" borderId="27" xfId="0" applyNumberFormat="1" applyFont="1" applyFill="1" applyBorder="1" applyAlignment="1">
      <alignment horizontal="center" vertical="center" wrapText="1"/>
    </xf>
    <xf numFmtId="0" fontId="31" fillId="35" borderId="0" xfId="0" applyFont="1" applyFill="1"/>
    <xf numFmtId="0" fontId="24" fillId="27" borderId="25" xfId="0" applyFont="1" applyFill="1" applyBorder="1" applyAlignment="1">
      <alignment vertical="top" wrapText="1"/>
    </xf>
    <xf numFmtId="0" fontId="24" fillId="27" borderId="46" xfId="0" applyFont="1" applyFill="1" applyBorder="1" applyAlignment="1">
      <alignment vertical="top" wrapText="1"/>
    </xf>
    <xf numFmtId="175" fontId="25" fillId="0" borderId="10" xfId="0" applyNumberFormat="1" applyFont="1" applyBorder="1" applyAlignment="1">
      <alignment vertical="top" wrapText="1"/>
    </xf>
    <xf numFmtId="175" fontId="25" fillId="0" borderId="10" xfId="0" applyNumberFormat="1" applyFont="1" applyBorder="1"/>
    <xf numFmtId="0" fontId="25" fillId="0" borderId="10" xfId="0" applyFont="1" applyBorder="1" applyAlignment="1">
      <alignment wrapText="1"/>
    </xf>
    <xf numFmtId="170" fontId="25" fillId="0" borderId="61" xfId="686" applyNumberFormat="1" applyFont="1" applyBorder="1"/>
    <xf numFmtId="170" fontId="25" fillId="0" borderId="65" xfId="686" applyNumberFormat="1" applyFont="1" applyBorder="1"/>
    <xf numFmtId="170" fontId="28" fillId="27" borderId="49" xfId="686" applyNumberFormat="1" applyFont="1" applyFill="1" applyBorder="1" applyAlignment="1">
      <alignment horizontal="center"/>
    </xf>
    <xf numFmtId="165" fontId="28" fillId="27" borderId="48" xfId="1790" applyNumberFormat="1" applyFont="1" applyFill="1" applyBorder="1" applyAlignment="1">
      <alignment horizontal="center"/>
    </xf>
    <xf numFmtId="165" fontId="28" fillId="27" borderId="49" xfId="1790" applyNumberFormat="1" applyFont="1" applyFill="1" applyBorder="1" applyAlignment="1">
      <alignment horizontal="center"/>
    </xf>
    <xf numFmtId="165" fontId="28" fillId="27" borderId="51" xfId="1790" applyNumberFormat="1" applyFont="1" applyFill="1" applyBorder="1" applyAlignment="1">
      <alignment horizontal="center"/>
    </xf>
    <xf numFmtId="164" fontId="28" fillId="27" borderId="50" xfId="686" applyFont="1" applyFill="1" applyBorder="1" applyAlignment="1">
      <alignment horizontal="center"/>
    </xf>
    <xf numFmtId="165" fontId="25" fillId="25" borderId="0" xfId="1790" applyNumberFormat="1" applyFont="1" applyFill="1"/>
    <xf numFmtId="165" fontId="25" fillId="0" borderId="0" xfId="1790" applyNumberFormat="1" applyFont="1"/>
    <xf numFmtId="165" fontId="24" fillId="27" borderId="204" xfId="1790" applyNumberFormat="1" applyFont="1" applyFill="1" applyBorder="1" applyAlignment="1">
      <alignment horizontal="center" vertical="top" wrapText="1"/>
    </xf>
    <xf numFmtId="165" fontId="24" fillId="27" borderId="12" xfId="1790" applyNumberFormat="1" applyFont="1" applyFill="1" applyBorder="1" applyAlignment="1">
      <alignment horizontal="center" vertical="top" wrapText="1"/>
    </xf>
    <xf numFmtId="165" fontId="24" fillId="27" borderId="88" xfId="1790" applyNumberFormat="1" applyFont="1" applyFill="1" applyBorder="1" applyAlignment="1">
      <alignment horizontal="center" vertical="top" wrapText="1"/>
    </xf>
    <xf numFmtId="170" fontId="25" fillId="27" borderId="80" xfId="686" applyNumberFormat="1" applyFont="1" applyFill="1" applyBorder="1" applyAlignment="1">
      <alignment horizontal="center"/>
    </xf>
    <xf numFmtId="170" fontId="25" fillId="27" borderId="80" xfId="686" applyNumberFormat="1" applyFont="1" applyFill="1" applyBorder="1"/>
    <xf numFmtId="165" fontId="25" fillId="27" borderId="205" xfId="1790" applyNumberFormat="1" applyFont="1" applyFill="1" applyBorder="1" applyAlignment="1">
      <alignment horizontal="center"/>
    </xf>
    <xf numFmtId="170" fontId="25" fillId="27" borderId="211" xfId="686" applyNumberFormat="1" applyFont="1" applyFill="1" applyBorder="1" applyAlignment="1">
      <alignment horizontal="center"/>
    </xf>
    <xf numFmtId="170" fontId="25" fillId="27" borderId="79" xfId="686" applyNumberFormat="1" applyFont="1" applyFill="1" applyBorder="1" applyAlignment="1">
      <alignment horizontal="center"/>
    </xf>
    <xf numFmtId="165" fontId="25" fillId="27" borderId="78" xfId="1790" applyNumberFormat="1" applyFont="1" applyFill="1" applyBorder="1" applyAlignment="1">
      <alignment horizontal="center"/>
    </xf>
    <xf numFmtId="170" fontId="25" fillId="27" borderId="82" xfId="686" applyNumberFormat="1" applyFont="1" applyFill="1" applyBorder="1" applyAlignment="1">
      <alignment horizontal="center"/>
    </xf>
    <xf numFmtId="170" fontId="25" fillId="27" borderId="81" xfId="686" applyNumberFormat="1" applyFont="1" applyFill="1" applyBorder="1" applyAlignment="1">
      <alignment horizontal="center"/>
    </xf>
    <xf numFmtId="165" fontId="25" fillId="27" borderId="80" xfId="1790" applyNumberFormat="1" applyFont="1" applyFill="1" applyBorder="1" applyAlignment="1">
      <alignment horizontal="center"/>
    </xf>
    <xf numFmtId="165" fontId="25" fillId="27" borderId="79" xfId="1790" applyNumberFormat="1" applyFont="1" applyFill="1" applyBorder="1" applyAlignment="1">
      <alignment horizontal="center"/>
    </xf>
    <xf numFmtId="165" fontId="25" fillId="27" borderId="81" xfId="1790" applyNumberFormat="1" applyFont="1" applyFill="1" applyBorder="1" applyAlignment="1">
      <alignment horizontal="center"/>
    </xf>
    <xf numFmtId="164" fontId="25" fillId="27" borderId="211" xfId="686" applyFont="1" applyFill="1" applyBorder="1" applyAlignment="1">
      <alignment horizontal="center"/>
    </xf>
    <xf numFmtId="164" fontId="25" fillId="27" borderId="79" xfId="686" applyFont="1" applyFill="1" applyBorder="1" applyAlignment="1">
      <alignment horizontal="center"/>
    </xf>
    <xf numFmtId="170" fontId="25" fillId="0" borderId="0" xfId="686" applyNumberFormat="1" applyFont="1"/>
    <xf numFmtId="0" fontId="31" fillId="0" borderId="83" xfId="0" applyFont="1" applyBorder="1" applyAlignment="1">
      <alignment horizontal="right"/>
    </xf>
    <xf numFmtId="170" fontId="25" fillId="0" borderId="80" xfId="686" applyNumberFormat="1" applyFont="1" applyBorder="1" applyAlignment="1">
      <alignment horizontal="center"/>
    </xf>
    <xf numFmtId="170" fontId="25" fillId="0" borderId="80" xfId="686" applyNumberFormat="1" applyFont="1" applyBorder="1"/>
    <xf numFmtId="165" fontId="25" fillId="0" borderId="205" xfId="1790" applyNumberFormat="1" applyFont="1" applyBorder="1" applyAlignment="1">
      <alignment horizontal="center"/>
    </xf>
    <xf numFmtId="170" fontId="25" fillId="0" borderId="211" xfId="686" applyNumberFormat="1" applyFont="1" applyBorder="1" applyAlignment="1">
      <alignment horizontal="center"/>
    </xf>
    <xf numFmtId="170" fontId="25" fillId="0" borderId="79" xfId="686" applyNumberFormat="1" applyFont="1" applyBorder="1" applyAlignment="1">
      <alignment horizontal="center"/>
    </xf>
    <xf numFmtId="165" fontId="25" fillId="0" borderId="78" xfId="1790" applyNumberFormat="1" applyFont="1" applyBorder="1" applyAlignment="1">
      <alignment horizontal="center"/>
    </xf>
    <xf numFmtId="170" fontId="25" fillId="0" borderId="82" xfId="686" applyNumberFormat="1" applyFont="1" applyBorder="1" applyAlignment="1">
      <alignment horizontal="center"/>
    </xf>
    <xf numFmtId="170" fontId="25" fillId="0" borderId="81" xfId="686" applyNumberFormat="1" applyFont="1" applyBorder="1" applyAlignment="1">
      <alignment horizontal="center"/>
    </xf>
    <xf numFmtId="165" fontId="25" fillId="0" borderId="80" xfId="1790" applyNumberFormat="1" applyFont="1" applyBorder="1" applyAlignment="1">
      <alignment horizontal="center"/>
    </xf>
    <xf numFmtId="165" fontId="25" fillId="0" borderId="79" xfId="1790" applyNumberFormat="1" applyFont="1" applyBorder="1" applyAlignment="1">
      <alignment horizontal="center"/>
    </xf>
    <xf numFmtId="165" fontId="25" fillId="0" borderId="81" xfId="1790" applyNumberFormat="1" applyFont="1" applyBorder="1" applyAlignment="1">
      <alignment horizontal="center"/>
    </xf>
    <xf numFmtId="164" fontId="25" fillId="0" borderId="211" xfId="686" applyFont="1" applyBorder="1" applyAlignment="1">
      <alignment horizontal="center"/>
    </xf>
    <xf numFmtId="164" fontId="25" fillId="0" borderId="79" xfId="686" applyFont="1" applyBorder="1" applyAlignment="1">
      <alignment horizontal="center"/>
    </xf>
    <xf numFmtId="165" fontId="67" fillId="0" borderId="0" xfId="1790" applyNumberFormat="1" applyFont="1"/>
    <xf numFmtId="165" fontId="28" fillId="27" borderId="206" xfId="1790" applyNumberFormat="1" applyFont="1" applyFill="1" applyBorder="1" applyAlignment="1">
      <alignment horizontal="center"/>
    </xf>
    <xf numFmtId="170" fontId="28" fillId="27" borderId="207" xfId="686" applyNumberFormat="1" applyFont="1" applyFill="1" applyBorder="1" applyAlignment="1">
      <alignment horizontal="center"/>
    </xf>
    <xf numFmtId="165" fontId="28" fillId="27" borderId="178" xfId="1790" applyNumberFormat="1" applyFont="1" applyFill="1" applyBorder="1" applyAlignment="1">
      <alignment horizontal="center"/>
    </xf>
    <xf numFmtId="164" fontId="28" fillId="27" borderId="207" xfId="686" applyFont="1" applyFill="1" applyBorder="1" applyAlignment="1">
      <alignment horizontal="center"/>
    </xf>
    <xf numFmtId="170" fontId="28" fillId="27" borderId="43" xfId="686" applyNumberFormat="1" applyFont="1" applyFill="1" applyBorder="1" applyAlignment="1">
      <alignment horizontal="center"/>
    </xf>
    <xf numFmtId="170" fontId="28" fillId="27" borderId="44" xfId="686" applyNumberFormat="1" applyFont="1" applyFill="1" applyBorder="1" applyAlignment="1">
      <alignment horizontal="center"/>
    </xf>
    <xf numFmtId="165" fontId="28" fillId="27" borderId="43" xfId="1790" applyNumberFormat="1" applyFont="1" applyFill="1" applyBorder="1" applyAlignment="1">
      <alignment horizontal="center"/>
    </xf>
    <xf numFmtId="170" fontId="25" fillId="0" borderId="106" xfId="722" applyNumberFormat="1" applyFont="1" applyBorder="1" applyAlignment="1">
      <alignment horizontal="center" vertical="center"/>
    </xf>
    <xf numFmtId="3" fontId="25" fillId="0" borderId="183" xfId="0" applyNumberFormat="1" applyFont="1" applyBorder="1"/>
    <xf numFmtId="172" fontId="25" fillId="0" borderId="184" xfId="0" applyNumberFormat="1" applyFont="1" applyBorder="1"/>
    <xf numFmtId="170" fontId="122" fillId="0" borderId="13" xfId="722" applyNumberFormat="1" applyFont="1" applyBorder="1" applyAlignment="1">
      <alignment horizontal="center"/>
    </xf>
    <xf numFmtId="3" fontId="31" fillId="36" borderId="57" xfId="0" applyNumberFormat="1" applyFont="1" applyFill="1" applyBorder="1" applyAlignment="1">
      <alignment vertical="center" wrapText="1"/>
    </xf>
    <xf numFmtId="3" fontId="31" fillId="36" borderId="86" xfId="0" applyNumberFormat="1" applyFont="1" applyFill="1" applyBorder="1" applyAlignment="1">
      <alignment vertical="center" wrapText="1"/>
    </xf>
    <xf numFmtId="3" fontId="25" fillId="0" borderId="85" xfId="0" applyNumberFormat="1" applyFont="1" applyBorder="1"/>
    <xf numFmtId="3" fontId="106" fillId="0" borderId="267" xfId="0" applyNumberFormat="1" applyFont="1" applyBorder="1"/>
    <xf numFmtId="3" fontId="106" fillId="0" borderId="194" xfId="0" applyNumberFormat="1" applyFont="1" applyBorder="1"/>
    <xf numFmtId="3" fontId="106" fillId="0" borderId="268" xfId="0" applyNumberFormat="1" applyFont="1" applyBorder="1"/>
    <xf numFmtId="3" fontId="106" fillId="0" borderId="269" xfId="0" applyNumberFormat="1" applyFont="1" applyBorder="1"/>
    <xf numFmtId="3" fontId="106" fillId="0" borderId="270" xfId="0" applyNumberFormat="1" applyFont="1" applyBorder="1"/>
    <xf numFmtId="3" fontId="106" fillId="0" borderId="271" xfId="0" applyNumberFormat="1" applyFont="1" applyBorder="1"/>
    <xf numFmtId="0" fontId="106" fillId="0" borderId="272" xfId="0" applyFont="1" applyBorder="1"/>
    <xf numFmtId="3" fontId="106" fillId="0" borderId="273" xfId="0" applyNumberFormat="1" applyFont="1" applyBorder="1"/>
    <xf numFmtId="3" fontId="106" fillId="0" borderId="274" xfId="0" applyNumberFormat="1" applyFont="1" applyBorder="1"/>
    <xf numFmtId="0" fontId="106" fillId="0" borderId="275" xfId="0" applyFont="1" applyBorder="1"/>
    <xf numFmtId="0" fontId="106" fillId="0" borderId="276" xfId="0" applyFont="1" applyBorder="1"/>
    <xf numFmtId="3" fontId="31" fillId="31" borderId="102" xfId="0" applyNumberFormat="1" applyFont="1" applyFill="1" applyBorder="1" applyAlignment="1">
      <alignment wrapText="1"/>
    </xf>
    <xf numFmtId="3" fontId="25" fillId="31" borderId="89" xfId="0" applyNumberFormat="1" applyFont="1" applyFill="1" applyBorder="1"/>
    <xf numFmtId="3" fontId="25" fillId="31" borderId="13" xfId="0" applyNumberFormat="1" applyFont="1" applyFill="1" applyBorder="1"/>
    <xf numFmtId="3" fontId="25" fillId="36" borderId="17" xfId="0" applyNumberFormat="1" applyFont="1" applyFill="1" applyBorder="1" applyAlignment="1">
      <alignment vertical="center" wrapText="1"/>
    </xf>
    <xf numFmtId="3" fontId="25" fillId="36" borderId="15" xfId="0" applyNumberFormat="1" applyFont="1" applyFill="1" applyBorder="1" applyAlignment="1">
      <alignment vertical="center" wrapText="1"/>
    </xf>
    <xf numFmtId="3" fontId="106" fillId="0" borderId="277" xfId="0" applyNumberFormat="1" applyFont="1" applyBorder="1"/>
    <xf numFmtId="3" fontId="106" fillId="0" borderId="278" xfId="0" applyNumberFormat="1" applyFont="1" applyBorder="1"/>
    <xf numFmtId="3" fontId="106" fillId="0" borderId="279" xfId="0" applyNumberFormat="1" applyFont="1" applyBorder="1"/>
    <xf numFmtId="3" fontId="106" fillId="0" borderId="280" xfId="0" applyNumberFormat="1" applyFont="1" applyBorder="1"/>
    <xf numFmtId="3" fontId="31" fillId="31" borderId="111" xfId="0" applyNumberFormat="1" applyFont="1" applyFill="1" applyBorder="1" applyAlignment="1">
      <alignment wrapText="1"/>
    </xf>
    <xf numFmtId="3" fontId="25" fillId="31" borderId="110" xfId="0" applyNumberFormat="1" applyFont="1" applyFill="1" applyBorder="1"/>
    <xf numFmtId="3" fontId="25" fillId="36" borderId="17" xfId="0" applyNumberFormat="1" applyFont="1" applyFill="1" applyBorder="1" applyAlignment="1">
      <alignment wrapText="1"/>
    </xf>
    <xf numFmtId="3" fontId="25" fillId="36" borderId="15" xfId="0" applyNumberFormat="1" applyFont="1" applyFill="1" applyBorder="1" applyAlignment="1">
      <alignment wrapText="1"/>
    </xf>
    <xf numFmtId="3" fontId="106" fillId="0" borderId="281" xfId="0" applyNumberFormat="1" applyFont="1" applyBorder="1"/>
    <xf numFmtId="3" fontId="106" fillId="0" borderId="282" xfId="0" applyNumberFormat="1" applyFont="1" applyBorder="1"/>
    <xf numFmtId="3" fontId="106" fillId="0" borderId="226" xfId="0" applyNumberFormat="1" applyFont="1" applyBorder="1"/>
    <xf numFmtId="3" fontId="106" fillId="0" borderId="283" xfId="0" applyNumberFormat="1" applyFont="1" applyBorder="1"/>
    <xf numFmtId="3" fontId="106" fillId="0" borderId="221" xfId="0" applyNumberFormat="1" applyFont="1" applyBorder="1"/>
    <xf numFmtId="3" fontId="106" fillId="0" borderId="284" xfId="0" applyNumberFormat="1" applyFont="1" applyBorder="1"/>
    <xf numFmtId="3" fontId="106" fillId="0" borderId="285" xfId="0" applyNumberFormat="1" applyFont="1" applyBorder="1"/>
    <xf numFmtId="3" fontId="106" fillId="0" borderId="286" xfId="0" applyNumberFormat="1" applyFont="1" applyBorder="1"/>
    <xf numFmtId="3" fontId="31" fillId="31" borderId="52" xfId="0" applyNumberFormat="1" applyFont="1" applyFill="1" applyBorder="1"/>
    <xf numFmtId="3" fontId="25" fillId="31" borderId="52" xfId="0" applyNumberFormat="1" applyFont="1" applyFill="1" applyBorder="1"/>
    <xf numFmtId="3" fontId="106" fillId="0" borderId="229" xfId="0" applyNumberFormat="1" applyFont="1" applyBorder="1"/>
    <xf numFmtId="3" fontId="106" fillId="0" borderId="222" xfId="0" applyNumberFormat="1" applyFont="1" applyBorder="1"/>
    <xf numFmtId="172" fontId="31" fillId="0" borderId="0" xfId="0" applyNumberFormat="1" applyFont="1"/>
    <xf numFmtId="3" fontId="31" fillId="31" borderId="89" xfId="0" applyNumberFormat="1" applyFont="1" applyFill="1" applyBorder="1"/>
    <xf numFmtId="3" fontId="31" fillId="31" borderId="32" xfId="0" applyNumberFormat="1" applyFont="1" applyFill="1" applyBorder="1"/>
    <xf numFmtId="3" fontId="122" fillId="0" borderId="13" xfId="0" applyNumberFormat="1" applyFont="1" applyBorder="1" applyAlignment="1">
      <alignment horizontal="center"/>
    </xf>
    <xf numFmtId="3" fontId="25" fillId="36" borderId="0" xfId="0" applyNumberFormat="1" applyFont="1" applyFill="1" applyAlignment="1">
      <alignment wrapText="1"/>
    </xf>
    <xf numFmtId="3" fontId="25" fillId="36" borderId="14" xfId="0" applyNumberFormat="1" applyFont="1" applyFill="1" applyBorder="1" applyAlignment="1">
      <alignment wrapText="1"/>
    </xf>
    <xf numFmtId="3" fontId="128" fillId="37" borderId="105" xfId="0" applyNumberFormat="1" applyFont="1" applyFill="1" applyBorder="1" applyAlignment="1">
      <alignment horizontal="left"/>
    </xf>
    <xf numFmtId="3" fontId="122" fillId="37" borderId="104" xfId="0" applyNumberFormat="1" applyFont="1" applyFill="1" applyBorder="1"/>
    <xf numFmtId="3" fontId="128" fillId="37" borderId="13" xfId="0" applyNumberFormat="1" applyFont="1" applyFill="1" applyBorder="1"/>
    <xf numFmtId="3" fontId="31" fillId="36" borderId="17" xfId="0" applyNumberFormat="1" applyFont="1" applyFill="1" applyBorder="1" applyAlignment="1">
      <alignment vertical="center" wrapText="1"/>
    </xf>
    <xf numFmtId="10" fontId="31" fillId="36" borderId="17" xfId="0" applyNumberFormat="1" applyFont="1" applyFill="1" applyBorder="1" applyAlignment="1">
      <alignment vertical="center" wrapText="1"/>
    </xf>
    <xf numFmtId="3" fontId="31" fillId="36" borderId="15" xfId="0" applyNumberFormat="1" applyFont="1" applyFill="1" applyBorder="1" applyAlignment="1">
      <alignment vertical="center" wrapText="1"/>
    </xf>
    <xf numFmtId="10" fontId="25" fillId="31" borderId="13" xfId="0" applyNumberFormat="1" applyFont="1" applyFill="1" applyBorder="1"/>
    <xf numFmtId="3" fontId="25" fillId="31" borderId="32" xfId="0" applyNumberFormat="1" applyFont="1" applyFill="1" applyBorder="1"/>
    <xf numFmtId="3" fontId="25" fillId="31" borderId="179" xfId="0" applyNumberFormat="1" applyFont="1" applyFill="1" applyBorder="1"/>
    <xf numFmtId="3" fontId="25" fillId="31" borderId="18" xfId="0" applyNumberFormat="1" applyFont="1" applyFill="1" applyBorder="1"/>
    <xf numFmtId="10" fontId="25" fillId="36" borderId="17" xfId="0" applyNumberFormat="1" applyFont="1" applyFill="1" applyBorder="1" applyAlignment="1">
      <alignment vertical="center" wrapText="1"/>
    </xf>
    <xf numFmtId="10" fontId="25" fillId="36" borderId="17" xfId="0" applyNumberFormat="1" applyFont="1" applyFill="1" applyBorder="1" applyAlignment="1">
      <alignment wrapText="1"/>
    </xf>
    <xf numFmtId="3" fontId="25" fillId="31" borderId="180" xfId="0" applyNumberFormat="1" applyFont="1" applyFill="1" applyBorder="1"/>
    <xf numFmtId="10" fontId="106" fillId="0" borderId="267" xfId="0" applyNumberFormat="1" applyFont="1" applyBorder="1"/>
    <xf numFmtId="3" fontId="106" fillId="0" borderId="287" xfId="0" applyNumberFormat="1" applyFont="1" applyBorder="1"/>
    <xf numFmtId="3" fontId="106" fillId="0" borderId="288" xfId="0" applyNumberFormat="1" applyFont="1" applyBorder="1"/>
    <xf numFmtId="3" fontId="106" fillId="0" borderId="289" xfId="0" applyNumberFormat="1" applyFont="1" applyBorder="1"/>
    <xf numFmtId="3" fontId="106" fillId="0" borderId="290" xfId="0" applyNumberFormat="1" applyFont="1" applyBorder="1"/>
    <xf numFmtId="3" fontId="106" fillId="0" borderId="291" xfId="0" applyNumberFormat="1" applyFont="1" applyBorder="1"/>
    <xf numFmtId="3" fontId="25" fillId="0" borderId="267" xfId="0" applyNumberFormat="1" applyFont="1" applyBorder="1"/>
    <xf numFmtId="3" fontId="25" fillId="0" borderId="189" xfId="0" applyNumberFormat="1" applyFont="1" applyBorder="1"/>
    <xf numFmtId="172" fontId="25" fillId="0" borderId="292" xfId="0" applyNumberFormat="1" applyFont="1" applyBorder="1"/>
    <xf numFmtId="3" fontId="106" fillId="0" borderId="293" xfId="0" applyNumberFormat="1" applyFont="1" applyBorder="1"/>
    <xf numFmtId="3" fontId="106" fillId="0" borderId="294" xfId="0" applyNumberFormat="1" applyFont="1" applyBorder="1"/>
    <xf numFmtId="3" fontId="106" fillId="0" borderId="295" xfId="0" applyNumberFormat="1" applyFont="1" applyBorder="1"/>
    <xf numFmtId="3" fontId="106" fillId="0" borderId="296" xfId="0" applyNumberFormat="1" applyFont="1" applyBorder="1"/>
    <xf numFmtId="10" fontId="25" fillId="36" borderId="0" xfId="0" applyNumberFormat="1" applyFont="1" applyFill="1" applyAlignment="1">
      <alignment wrapText="1"/>
    </xf>
    <xf numFmtId="10" fontId="128" fillId="37" borderId="13" xfId="0" applyNumberFormat="1" applyFont="1" applyFill="1" applyBorder="1"/>
    <xf numFmtId="0" fontId="29" fillId="0" borderId="10" xfId="0" applyFont="1" applyBorder="1" applyAlignment="1">
      <alignment wrapText="1"/>
    </xf>
    <xf numFmtId="0" fontId="29" fillId="33" borderId="10" xfId="0" applyFont="1" applyFill="1" applyBorder="1" applyAlignment="1">
      <alignment wrapText="1"/>
    </xf>
    <xf numFmtId="0" fontId="29" fillId="33" borderId="10" xfId="0" applyFont="1" applyFill="1" applyBorder="1" applyAlignment="1">
      <alignment horizontal="center" wrapText="1"/>
    </xf>
    <xf numFmtId="14" fontId="29" fillId="0" borderId="10" xfId="0" applyNumberFormat="1" applyFont="1" applyBorder="1" applyAlignment="1">
      <alignment wrapText="1"/>
    </xf>
    <xf numFmtId="169" fontId="29" fillId="0" borderId="10" xfId="690" applyNumberFormat="1" applyFont="1" applyBorder="1" applyAlignment="1">
      <alignment horizontal="center" vertical="center"/>
    </xf>
    <xf numFmtId="14" fontId="29" fillId="33" borderId="10" xfId="0" applyNumberFormat="1" applyFont="1" applyFill="1" applyBorder="1" applyAlignment="1">
      <alignment wrapText="1"/>
    </xf>
    <xf numFmtId="0" fontId="29" fillId="0" borderId="10" xfId="0" applyFont="1" applyBorder="1" applyAlignment="1">
      <alignment horizontal="center" wrapText="1"/>
    </xf>
    <xf numFmtId="0" fontId="29" fillId="0" borderId="10" xfId="690" applyFont="1" applyBorder="1" applyAlignment="1">
      <alignment horizontal="center" vertical="center"/>
    </xf>
    <xf numFmtId="0" fontId="29" fillId="24" borderId="10" xfId="690" applyFont="1" applyFill="1" applyBorder="1" applyAlignment="1">
      <alignment horizontal="center" vertical="center"/>
    </xf>
    <xf numFmtId="0" fontId="29" fillId="24" borderId="10" xfId="690" applyFont="1" applyFill="1" applyBorder="1" applyAlignment="1" applyProtection="1">
      <alignment horizontal="center" vertical="center"/>
      <protection locked="0"/>
    </xf>
    <xf numFmtId="14" fontId="29" fillId="0" borderId="10" xfId="690" applyNumberFormat="1" applyFont="1" applyBorder="1" applyAlignment="1">
      <alignment horizontal="center" vertical="center"/>
    </xf>
    <xf numFmtId="2" fontId="106" fillId="0" borderId="31" xfId="0" applyNumberFormat="1" applyFont="1" applyBorder="1" applyAlignment="1">
      <alignment wrapText="1"/>
    </xf>
    <xf numFmtId="10" fontId="25" fillId="0" borderId="10" xfId="730" applyNumberFormat="1" applyFont="1" applyBorder="1" applyAlignment="1">
      <alignment wrapText="1"/>
    </xf>
    <xf numFmtId="10" fontId="28" fillId="27" borderId="10" xfId="730" applyNumberFormat="1" applyFont="1" applyFill="1" applyBorder="1" applyAlignment="1">
      <alignment horizontal="right" vertical="center" wrapText="1"/>
    </xf>
    <xf numFmtId="10" fontId="49" fillId="28" borderId="10" xfId="0" applyNumberFormat="1" applyFont="1" applyFill="1" applyBorder="1" applyAlignment="1">
      <alignment horizontal="right" vertical="center" wrapText="1"/>
    </xf>
    <xf numFmtId="0" fontId="27" fillId="25" borderId="0" xfId="0" applyFont="1" applyFill="1" applyAlignment="1">
      <alignment vertical="top"/>
    </xf>
    <xf numFmtId="175" fontId="0" fillId="25" borderId="0" xfId="0" applyNumberFormat="1" applyFill="1" applyAlignment="1">
      <alignment vertical="top"/>
    </xf>
    <xf numFmtId="0" fontId="0" fillId="25" borderId="0" xfId="0" applyFill="1" applyAlignment="1">
      <alignment vertical="top"/>
    </xf>
    <xf numFmtId="0" fontId="0" fillId="0" borderId="0" xfId="0" applyAlignment="1">
      <alignment vertical="top"/>
    </xf>
    <xf numFmtId="0" fontId="0" fillId="0" borderId="0" xfId="0" applyAlignment="1">
      <alignment vertical="top" wrapText="1"/>
    </xf>
    <xf numFmtId="0" fontId="105" fillId="27" borderId="10" xfId="467" applyFont="1" applyFill="1" applyBorder="1" applyAlignment="1">
      <alignment horizontal="left" vertical="top" wrapText="1"/>
    </xf>
    <xf numFmtId="0" fontId="104" fillId="0" borderId="0" xfId="467" applyFont="1" applyAlignment="1">
      <alignment horizontal="left" vertical="top"/>
    </xf>
    <xf numFmtId="175" fontId="104" fillId="0" borderId="0" xfId="467" applyNumberFormat="1" applyFont="1" applyAlignment="1">
      <alignment horizontal="left" vertical="top"/>
    </xf>
    <xf numFmtId="0" fontId="104" fillId="0" borderId="0" xfId="467" applyFont="1" applyAlignment="1">
      <alignment horizontal="left" vertical="top" wrapText="1"/>
    </xf>
    <xf numFmtId="0" fontId="105" fillId="27" borderId="19" xfId="467" applyFont="1" applyFill="1" applyBorder="1" applyAlignment="1">
      <alignment horizontal="left" vertical="top" wrapText="1"/>
    </xf>
    <xf numFmtId="175" fontId="105" fillId="27" borderId="19" xfId="467" applyNumberFormat="1" applyFont="1" applyFill="1" applyBorder="1" applyAlignment="1">
      <alignment horizontal="left" vertical="top" wrapText="1"/>
    </xf>
    <xf numFmtId="14" fontId="131" fillId="0" borderId="145" xfId="0" applyNumberFormat="1" applyFont="1" applyBorder="1" applyAlignment="1">
      <alignment vertical="top"/>
    </xf>
    <xf numFmtId="20" fontId="131" fillId="0" borderId="145" xfId="0" applyNumberFormat="1" applyFont="1" applyBorder="1" applyAlignment="1">
      <alignment vertical="top"/>
    </xf>
    <xf numFmtId="0" fontId="131" fillId="0" borderId="145" xfId="0" applyFont="1" applyBorder="1" applyAlignment="1">
      <alignment vertical="top"/>
    </xf>
    <xf numFmtId="0" fontId="131" fillId="0" borderId="145" xfId="0" applyFont="1" applyBorder="1" applyAlignment="1">
      <alignment vertical="top" wrapText="1"/>
    </xf>
    <xf numFmtId="0" fontId="104" fillId="0" borderId="30" xfId="467" applyFont="1" applyBorder="1" applyAlignment="1">
      <alignment horizontal="left" vertical="top" wrapText="1"/>
    </xf>
    <xf numFmtId="175" fontId="104" fillId="0" borderId="0" xfId="467" applyNumberFormat="1" applyFont="1" applyAlignment="1">
      <alignment horizontal="left" vertical="top" wrapText="1"/>
    </xf>
    <xf numFmtId="0" fontId="105" fillId="27" borderId="0" xfId="467" applyFont="1" applyFill="1" applyAlignment="1">
      <alignment horizontal="left" vertical="top" wrapText="1"/>
    </xf>
    <xf numFmtId="0" fontId="104" fillId="27" borderId="19" xfId="467" applyFont="1" applyFill="1" applyBorder="1" applyAlignment="1">
      <alignment horizontal="left" vertical="top" wrapText="1"/>
    </xf>
    <xf numFmtId="175" fontId="104" fillId="27" borderId="20" xfId="467" applyNumberFormat="1" applyFont="1" applyFill="1" applyBorder="1" applyAlignment="1">
      <alignment horizontal="left" vertical="top" wrapText="1"/>
    </xf>
    <xf numFmtId="0" fontId="104" fillId="27" borderId="20" xfId="467" applyFont="1" applyFill="1" applyBorder="1" applyAlignment="1">
      <alignment horizontal="left" vertical="top" wrapText="1"/>
    </xf>
    <xf numFmtId="0" fontId="101" fillId="27" borderId="20" xfId="467" applyFont="1" applyFill="1" applyBorder="1" applyAlignment="1">
      <alignment horizontal="left" vertical="top" wrapText="1"/>
    </xf>
    <xf numFmtId="2" fontId="0" fillId="0" borderId="0" xfId="0" applyNumberFormat="1" applyAlignment="1">
      <alignment horizontal="center" vertical="top"/>
    </xf>
    <xf numFmtId="2" fontId="104" fillId="0" borderId="0" xfId="467" applyNumberFormat="1" applyFont="1" applyAlignment="1">
      <alignment horizontal="center" vertical="top"/>
    </xf>
    <xf numFmtId="2" fontId="105" fillId="27" borderId="19" xfId="467" applyNumberFormat="1" applyFont="1" applyFill="1" applyBorder="1" applyAlignment="1">
      <alignment horizontal="center" vertical="top" wrapText="1"/>
    </xf>
    <xf numFmtId="2" fontId="131" fillId="0" borderId="145" xfId="0" applyNumberFormat="1" applyFont="1" applyBorder="1" applyAlignment="1">
      <alignment horizontal="center" vertical="top"/>
    </xf>
    <xf numFmtId="2" fontId="101" fillId="27" borderId="20" xfId="467" applyNumberFormat="1" applyFont="1" applyFill="1" applyBorder="1" applyAlignment="1">
      <alignment horizontal="center" vertical="top" wrapText="1"/>
    </xf>
    <xf numFmtId="2" fontId="104" fillId="0" borderId="0" xfId="467" applyNumberFormat="1" applyFont="1" applyAlignment="1">
      <alignment horizontal="center" vertical="top" wrapText="1"/>
    </xf>
    <xf numFmtId="2" fontId="105" fillId="27" borderId="0" xfId="467" applyNumberFormat="1" applyFont="1" applyFill="1" applyAlignment="1">
      <alignment horizontal="center" vertical="top"/>
    </xf>
    <xf numFmtId="0" fontId="55" fillId="27" borderId="10" xfId="1987" applyFont="1" applyFill="1" applyBorder="1"/>
    <xf numFmtId="0" fontId="58" fillId="0" borderId="10" xfId="1987" applyFont="1" applyBorder="1" applyAlignment="1">
      <alignment wrapText="1"/>
    </xf>
    <xf numFmtId="0" fontId="58" fillId="0" borderId="10" xfId="1987" applyFont="1" applyBorder="1"/>
    <xf numFmtId="170" fontId="25" fillId="26" borderId="10" xfId="1986" applyNumberFormat="1" applyFont="1" applyFill="1" applyBorder="1" applyAlignment="1">
      <alignment horizontal="right"/>
    </xf>
    <xf numFmtId="2" fontId="103" fillId="0" borderId="0" xfId="467" applyNumberFormat="1" applyFont="1"/>
    <xf numFmtId="10" fontId="103" fillId="0" borderId="0" xfId="467" applyNumberFormat="1" applyFont="1"/>
    <xf numFmtId="0" fontId="58" fillId="0" borderId="0" xfId="467" applyFont="1" applyAlignment="1">
      <alignment vertical="top"/>
    </xf>
    <xf numFmtId="0" fontId="104" fillId="0" borderId="0" xfId="467" applyFont="1" applyAlignment="1">
      <alignment vertical="top"/>
    </xf>
    <xf numFmtId="170" fontId="25" fillId="0" borderId="55" xfId="714" applyNumberFormat="1" applyFont="1" applyFill="1" applyBorder="1" applyAlignment="1">
      <alignment horizontal="center"/>
    </xf>
    <xf numFmtId="170" fontId="25" fillId="0" borderId="54" xfId="714" applyNumberFormat="1" applyFont="1" applyFill="1" applyBorder="1"/>
    <xf numFmtId="170" fontId="25" fillId="0" borderId="55" xfId="686" applyNumberFormat="1" applyFont="1" applyFill="1" applyBorder="1" applyAlignment="1">
      <alignment horizontal="center"/>
    </xf>
    <xf numFmtId="170" fontId="25" fillId="0" borderId="54" xfId="714" applyNumberFormat="1" applyFont="1" applyFill="1" applyBorder="1" applyAlignment="1">
      <alignment horizontal="center"/>
    </xf>
    <xf numFmtId="10" fontId="25" fillId="0" borderId="53" xfId="1790" applyNumberFormat="1" applyFont="1" applyFill="1" applyBorder="1" applyAlignment="1">
      <alignment horizontal="center"/>
    </xf>
    <xf numFmtId="170" fontId="28" fillId="27" borderId="119" xfId="686" applyNumberFormat="1" applyFont="1" applyFill="1" applyBorder="1" applyAlignment="1">
      <alignment horizontal="center" vertical="top" wrapText="1"/>
    </xf>
    <xf numFmtId="0" fontId="58" fillId="0" borderId="10" xfId="467" applyFont="1" applyBorder="1" applyAlignment="1">
      <alignment vertical="center"/>
    </xf>
    <xf numFmtId="175" fontId="58" fillId="0" borderId="10" xfId="467" applyNumberFormat="1" applyFont="1" applyBorder="1" applyAlignment="1">
      <alignment vertical="center"/>
    </xf>
    <xf numFmtId="0" fontId="132" fillId="0" borderId="0" xfId="0" applyFont="1" applyAlignment="1">
      <alignment vertical="center" wrapText="1"/>
    </xf>
    <xf numFmtId="0" fontId="103" fillId="0" borderId="0" xfId="467" applyFont="1" applyAlignment="1">
      <alignment vertical="center"/>
    </xf>
    <xf numFmtId="0" fontId="104" fillId="0" borderId="10" xfId="467" applyFont="1" applyBorder="1" applyAlignment="1">
      <alignment vertical="center"/>
    </xf>
    <xf numFmtId="0" fontId="29" fillId="0" borderId="10" xfId="467" applyFont="1" applyBorder="1" applyAlignment="1">
      <alignment horizontal="center" vertical="center" wrapText="1"/>
    </xf>
    <xf numFmtId="0" fontId="104" fillId="0" borderId="0" xfId="467" applyFont="1"/>
    <xf numFmtId="0" fontId="55" fillId="27" borderId="19" xfId="467" applyFont="1" applyFill="1" applyBorder="1" applyAlignment="1">
      <alignment wrapText="1"/>
    </xf>
    <xf numFmtId="0" fontId="24" fillId="27" borderId="297" xfId="0" applyFont="1" applyFill="1" applyBorder="1" applyAlignment="1">
      <alignment horizontal="center"/>
    </xf>
    <xf numFmtId="0" fontId="29" fillId="0" borderId="144" xfId="0" applyFont="1" applyBorder="1" applyAlignment="1">
      <alignment horizontal="center" vertical="center"/>
    </xf>
    <xf numFmtId="0" fontId="133" fillId="0" borderId="145" xfId="0" applyFont="1" applyBorder="1" applyAlignment="1">
      <alignment horizontal="center"/>
    </xf>
    <xf numFmtId="10" fontId="106" fillId="0" borderId="298" xfId="1990" applyNumberFormat="1" applyFont="1" applyFill="1" applyBorder="1" applyAlignment="1">
      <alignment horizontal="center" wrapText="1"/>
    </xf>
    <xf numFmtId="3" fontId="29" fillId="0" borderId="145" xfId="0" applyNumberFormat="1" applyFont="1" applyBorder="1" applyAlignment="1">
      <alignment horizontal="center" vertical="center" wrapText="1"/>
    </xf>
    <xf numFmtId="10" fontId="106" fillId="0" borderId="244" xfId="0" applyNumberFormat="1" applyFont="1" applyBorder="1" applyAlignment="1">
      <alignment horizontal="center" wrapText="1"/>
    </xf>
    <xf numFmtId="0" fontId="29" fillId="0" borderId="30" xfId="0" applyFont="1" applyBorder="1" applyAlignment="1">
      <alignment horizontal="center" vertical="center"/>
    </xf>
    <xf numFmtId="3" fontId="29" fillId="0" borderId="30" xfId="0" applyNumberFormat="1" applyFont="1" applyBorder="1" applyAlignment="1">
      <alignment horizontal="center" vertical="center" wrapText="1"/>
    </xf>
    <xf numFmtId="10" fontId="106" fillId="0" borderId="243" xfId="1990" applyNumberFormat="1" applyFont="1" applyFill="1" applyBorder="1" applyAlignment="1">
      <alignment horizontal="center" wrapText="1"/>
    </xf>
    <xf numFmtId="10" fontId="28" fillId="27" borderId="243" xfId="1990" applyNumberFormat="1" applyFont="1" applyFill="1" applyBorder="1" applyAlignment="1">
      <alignment horizontal="center" wrapText="1"/>
    </xf>
    <xf numFmtId="1" fontId="0" fillId="25" borderId="0" xfId="0" applyNumberFormat="1" applyFill="1" applyAlignment="1">
      <alignment horizontal="center"/>
    </xf>
    <xf numFmtId="1" fontId="0" fillId="0" borderId="0" xfId="0" applyNumberFormat="1" applyAlignment="1">
      <alignment horizontal="center"/>
    </xf>
    <xf numFmtId="1" fontId="24" fillId="27" borderId="241" xfId="0" applyNumberFormat="1" applyFont="1" applyFill="1" applyBorder="1" applyAlignment="1">
      <alignment horizontal="center" wrapText="1"/>
    </xf>
    <xf numFmtId="10" fontId="25" fillId="24" borderId="25" xfId="714" applyNumberFormat="1" applyFont="1" applyFill="1" applyBorder="1" applyAlignment="1">
      <alignment horizontal="center" vertical="top" wrapText="1"/>
    </xf>
    <xf numFmtId="10" fontId="25" fillId="0" borderId="25" xfId="714" applyNumberFormat="1" applyFont="1" applyBorder="1" applyAlignment="1">
      <alignment horizontal="center" vertical="top" wrapText="1"/>
    </xf>
    <xf numFmtId="1" fontId="25" fillId="24" borderId="25" xfId="714" applyNumberFormat="1" applyFont="1" applyFill="1" applyBorder="1" applyAlignment="1">
      <alignment horizontal="center" vertical="top" wrapText="1"/>
    </xf>
    <xf numFmtId="10" fontId="29" fillId="0" borderId="25" xfId="1990" applyNumberFormat="1" applyFont="1" applyBorder="1" applyAlignment="1">
      <alignment horizontal="center" vertical="center" wrapText="1"/>
    </xf>
    <xf numFmtId="10" fontId="25" fillId="24" borderId="10" xfId="714" applyNumberFormat="1" applyFont="1" applyFill="1" applyBorder="1" applyAlignment="1">
      <alignment horizontal="center" vertical="top" wrapText="1"/>
    </xf>
    <xf numFmtId="10" fontId="25" fillId="0" borderId="10" xfId="714" applyNumberFormat="1" applyFont="1" applyBorder="1" applyAlignment="1">
      <alignment horizontal="center" vertical="top" wrapText="1"/>
    </xf>
    <xf numFmtId="1" fontId="25" fillId="24" borderId="10" xfId="714" applyNumberFormat="1" applyFont="1" applyFill="1" applyBorder="1" applyAlignment="1">
      <alignment horizontal="center" vertical="top" wrapText="1"/>
    </xf>
    <xf numFmtId="10" fontId="29" fillId="0" borderId="10" xfId="1990" applyNumberFormat="1" applyFont="1" applyBorder="1" applyAlignment="1">
      <alignment horizontal="center" vertical="center" wrapText="1"/>
    </xf>
    <xf numFmtId="0" fontId="25" fillId="0" borderId="19" xfId="0" applyFont="1" applyBorder="1" applyAlignment="1">
      <alignment horizontal="center"/>
    </xf>
    <xf numFmtId="10" fontId="25" fillId="24" borderId="30" xfId="714" applyNumberFormat="1" applyFont="1" applyFill="1" applyBorder="1" applyAlignment="1">
      <alignment horizontal="center" vertical="top" wrapText="1"/>
    </xf>
    <xf numFmtId="0" fontId="106" fillId="0" borderId="145" xfId="0" applyFont="1" applyBorder="1" applyAlignment="1">
      <alignment horizontal="center"/>
    </xf>
    <xf numFmtId="1" fontId="25" fillId="24" borderId="10" xfId="0" applyNumberFormat="1" applyFont="1" applyFill="1" applyBorder="1" applyAlignment="1">
      <alignment horizontal="center"/>
    </xf>
    <xf numFmtId="1" fontId="25" fillId="0" borderId="10" xfId="0" applyNumberFormat="1" applyFont="1" applyBorder="1" applyAlignment="1">
      <alignment horizontal="center" wrapText="1"/>
    </xf>
    <xf numFmtId="1" fontId="101" fillId="27" borderId="243" xfId="0" applyNumberFormat="1" applyFont="1" applyFill="1" applyBorder="1" applyAlignment="1">
      <alignment horizontal="center" wrapText="1"/>
    </xf>
    <xf numFmtId="10" fontId="101" fillId="27" borderId="243" xfId="714" applyNumberFormat="1" applyFont="1" applyFill="1" applyBorder="1" applyAlignment="1">
      <alignment horizontal="center" vertical="top" wrapText="1"/>
    </xf>
    <xf numFmtId="10" fontId="101" fillId="27" borderId="243" xfId="0" applyNumberFormat="1" applyFont="1" applyFill="1" applyBorder="1" applyAlignment="1">
      <alignment horizontal="center"/>
    </xf>
    <xf numFmtId="9" fontId="101" fillId="27" borderId="243" xfId="1990" applyFont="1" applyFill="1" applyBorder="1" applyAlignment="1">
      <alignment horizontal="center" vertical="center" wrapText="1"/>
    </xf>
    <xf numFmtId="0" fontId="28" fillId="27" borderId="145" xfId="0" applyFont="1" applyFill="1" applyBorder="1" applyAlignment="1">
      <alignment horizontal="center" vertical="center" wrapText="1"/>
    </xf>
    <xf numFmtId="10" fontId="134" fillId="0" borderId="145" xfId="0" applyNumberFormat="1" applyFont="1" applyBorder="1" applyAlignment="1">
      <alignment horizontal="center" vertical="center"/>
    </xf>
    <xf numFmtId="0" fontId="25" fillId="0" borderId="0" xfId="0" applyFont="1" applyAlignment="1">
      <alignment horizontal="center" vertical="center" wrapText="1"/>
    </xf>
    <xf numFmtId="2" fontId="25"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0" fillId="38" borderId="0" xfId="0" applyFill="1"/>
    <xf numFmtId="0" fontId="51" fillId="27" borderId="141" xfId="0" applyFont="1" applyFill="1" applyBorder="1" applyAlignment="1">
      <alignment horizontal="center" vertical="center" wrapText="1"/>
    </xf>
    <xf numFmtId="0" fontId="51" fillId="27" borderId="19" xfId="0" applyFont="1" applyFill="1" applyBorder="1" applyAlignment="1">
      <alignment horizontal="center" vertical="center" wrapText="1"/>
    </xf>
    <xf numFmtId="0" fontId="51" fillId="27" borderId="35" xfId="0" applyFont="1" applyFill="1" applyBorder="1" applyAlignment="1">
      <alignment horizontal="center" vertical="center" wrapText="1"/>
    </xf>
    <xf numFmtId="0" fontId="135" fillId="37" borderId="22" xfId="0" applyFont="1" applyFill="1" applyBorder="1" applyAlignment="1">
      <alignment horizontal="center" vertical="center" wrapText="1"/>
    </xf>
    <xf numFmtId="0" fontId="135" fillId="39" borderId="22" xfId="0" applyFont="1" applyFill="1" applyBorder="1" applyAlignment="1">
      <alignment horizontal="center" vertical="center" wrapText="1"/>
    </xf>
    <xf numFmtId="2" fontId="25" fillId="0" borderId="145" xfId="0" applyNumberFormat="1" applyFont="1" applyBorder="1" applyAlignment="1">
      <alignment horizontal="center" vertical="center"/>
    </xf>
    <xf numFmtId="2" fontId="25" fillId="0" borderId="145" xfId="0" applyNumberFormat="1" applyFont="1" applyBorder="1" applyAlignment="1">
      <alignment horizontal="center"/>
    </xf>
    <xf numFmtId="2" fontId="25" fillId="0" borderId="226" xfId="0" applyNumberFormat="1" applyFont="1" applyBorder="1" applyAlignment="1">
      <alignment horizontal="center"/>
    </xf>
    <xf numFmtId="2" fontId="25" fillId="0" borderId="188" xfId="0" applyNumberFormat="1" applyFont="1" applyBorder="1" applyAlignment="1">
      <alignment horizontal="center"/>
    </xf>
    <xf numFmtId="2" fontId="25" fillId="0" borderId="221" xfId="0" applyNumberFormat="1" applyFont="1" applyBorder="1" applyAlignment="1">
      <alignment horizontal="center"/>
    </xf>
    <xf numFmtId="2" fontId="25" fillId="0" borderId="228" xfId="0" applyNumberFormat="1" applyFont="1" applyBorder="1" applyAlignment="1">
      <alignment horizontal="center"/>
    </xf>
    <xf numFmtId="0" fontId="57" fillId="0" borderId="230" xfId="0" applyFont="1" applyBorder="1" applyAlignment="1">
      <alignment horizontal="center" vertical="center" wrapText="1"/>
    </xf>
    <xf numFmtId="10" fontId="0" fillId="0" borderId="230" xfId="0" applyNumberFormat="1" applyBorder="1" applyAlignment="1">
      <alignment horizontal="center" vertical="center" wrapText="1"/>
    </xf>
    <xf numFmtId="0" fontId="0" fillId="40" borderId="0" xfId="0" applyFill="1"/>
    <xf numFmtId="0" fontId="128" fillId="34" borderId="221" xfId="0" applyFont="1" applyFill="1" applyBorder="1" applyAlignment="1">
      <alignment horizontal="center" wrapText="1"/>
    </xf>
    <xf numFmtId="0" fontId="28" fillId="34" borderId="145" xfId="0" applyFont="1" applyFill="1" applyBorder="1" applyAlignment="1">
      <alignment horizontal="center" vertical="center" wrapText="1"/>
    </xf>
    <xf numFmtId="0" fontId="25" fillId="0" borderId="300" xfId="0" applyFont="1" applyBorder="1" applyAlignment="1">
      <alignment horizontal="center" vertical="center" wrapText="1"/>
    </xf>
    <xf numFmtId="10" fontId="0" fillId="0" borderId="189" xfId="0" applyNumberFormat="1" applyBorder="1" applyAlignment="1">
      <alignment horizontal="center" wrapText="1"/>
    </xf>
    <xf numFmtId="0" fontId="0" fillId="0" borderId="31" xfId="0" applyBorder="1" applyAlignment="1">
      <alignment horizontal="center" wrapText="1"/>
    </xf>
    <xf numFmtId="0" fontId="0" fillId="0" borderId="138" xfId="0" applyBorder="1" applyAlignment="1">
      <alignment horizontal="center" wrapText="1"/>
    </xf>
    <xf numFmtId="0" fontId="0" fillId="0" borderId="189" xfId="0" applyBorder="1" applyAlignment="1">
      <alignment horizontal="center"/>
    </xf>
    <xf numFmtId="0" fontId="0" fillId="0" borderId="189" xfId="0"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55" fillId="27" borderId="144" xfId="0" applyFont="1" applyFill="1" applyBorder="1" applyAlignment="1">
      <alignment horizontal="left" vertical="center" wrapText="1"/>
    </xf>
    <xf numFmtId="0" fontId="25" fillId="0" borderId="144" xfId="0" applyFont="1" applyBorder="1" applyAlignment="1">
      <alignment horizontal="left" vertical="center" wrapText="1"/>
    </xf>
    <xf numFmtId="0" fontId="66" fillId="27" borderId="30" xfId="0" applyFont="1" applyFill="1" applyBorder="1" applyAlignment="1">
      <alignment horizontal="left" vertical="center" wrapText="1"/>
    </xf>
    <xf numFmtId="0" fontId="25" fillId="0" borderId="37" xfId="0" applyFont="1" applyBorder="1" applyAlignment="1">
      <alignment horizontal="center" vertical="center" wrapText="1"/>
    </xf>
    <xf numFmtId="0" fontId="55" fillId="27" borderId="47" xfId="0" applyFont="1" applyFill="1" applyBorder="1" applyAlignment="1">
      <alignment horizontal="center" vertical="center" wrapText="1"/>
    </xf>
    <xf numFmtId="0" fontId="25" fillId="0" borderId="47" xfId="0" applyFont="1" applyBorder="1" applyAlignment="1">
      <alignment horizontal="center" vertical="center" wrapText="1"/>
    </xf>
    <xf numFmtId="0" fontId="66" fillId="27" borderId="37" xfId="0" applyFont="1" applyFill="1" applyBorder="1" applyAlignment="1">
      <alignment horizontal="center" vertical="center" wrapText="1"/>
    </xf>
    <xf numFmtId="3" fontId="25" fillId="0" borderId="37" xfId="0" applyNumberFormat="1" applyFont="1" applyBorder="1" applyAlignment="1">
      <alignment horizontal="center" vertical="center" wrapText="1"/>
    </xf>
    <xf numFmtId="3" fontId="25" fillId="0" borderId="138" xfId="0" applyNumberFormat="1" applyFont="1" applyBorder="1" applyAlignment="1">
      <alignment horizontal="center" vertical="center" wrapText="1"/>
    </xf>
    <xf numFmtId="10" fontId="25" fillId="0" borderId="0" xfId="0" applyNumberFormat="1" applyFont="1" applyAlignment="1">
      <alignment wrapText="1"/>
    </xf>
    <xf numFmtId="0" fontId="25" fillId="0" borderId="304" xfId="0" applyFont="1" applyBorder="1" applyAlignment="1">
      <alignment horizontal="left" vertical="center" wrapText="1"/>
    </xf>
    <xf numFmtId="0" fontId="25" fillId="0" borderId="305" xfId="0" applyFont="1" applyBorder="1" applyAlignment="1">
      <alignment horizontal="left" vertical="center" wrapText="1"/>
    </xf>
    <xf numFmtId="0" fontId="25" fillId="0" borderId="305" xfId="0" applyFont="1" applyBorder="1" applyAlignment="1">
      <alignment horizontal="center" vertical="center" wrapText="1"/>
    </xf>
    <xf numFmtId="174" fontId="25" fillId="0" borderId="305" xfId="0" applyNumberFormat="1" applyFont="1" applyBorder="1" applyAlignment="1">
      <alignment horizontal="center" vertical="center" wrapText="1"/>
    </xf>
    <xf numFmtId="3" fontId="25" fillId="0" borderId="305" xfId="0" applyNumberFormat="1" applyFont="1" applyBorder="1" applyAlignment="1">
      <alignment horizontal="right" vertical="center" wrapText="1"/>
    </xf>
    <xf numFmtId="9" fontId="25" fillId="0" borderId="306" xfId="0" applyNumberFormat="1" applyFont="1" applyBorder="1" applyAlignment="1">
      <alignment horizontal="center" vertical="center" wrapText="1"/>
    </xf>
    <xf numFmtId="0" fontId="28" fillId="27" borderId="135" xfId="0" applyFont="1" applyFill="1" applyBorder="1" applyAlignment="1">
      <alignment horizontal="center" vertical="center" wrapText="1"/>
    </xf>
    <xf numFmtId="0" fontId="28" fillId="27" borderId="133" xfId="0" applyFont="1" applyFill="1" applyBorder="1" applyAlignment="1">
      <alignment horizontal="center" vertical="center" wrapText="1"/>
    </xf>
    <xf numFmtId="0" fontId="28" fillId="27" borderId="133" xfId="0" applyFont="1" applyFill="1" applyBorder="1" applyAlignment="1">
      <alignment horizontal="center" wrapText="1"/>
    </xf>
    <xf numFmtId="0" fontId="28" fillId="27" borderId="160" xfId="0" applyFont="1" applyFill="1" applyBorder="1" applyAlignment="1">
      <alignment horizontal="center" wrapText="1"/>
    </xf>
    <xf numFmtId="0" fontId="28" fillId="27" borderId="128" xfId="0" applyFont="1" applyFill="1" applyBorder="1" applyAlignment="1">
      <alignment horizontal="center" vertical="center" wrapText="1"/>
    </xf>
    <xf numFmtId="0" fontId="28" fillId="27" borderId="127" xfId="0" applyFont="1" applyFill="1" applyBorder="1" applyAlignment="1">
      <alignment horizontal="center" vertical="center" wrapText="1"/>
    </xf>
    <xf numFmtId="3" fontId="28" fillId="27" borderId="127" xfId="0" applyNumberFormat="1" applyFont="1" applyFill="1" applyBorder="1" applyAlignment="1">
      <alignment horizontal="right" vertical="center" wrapText="1"/>
    </xf>
    <xf numFmtId="10" fontId="28" fillId="27" borderId="307" xfId="0" applyNumberFormat="1" applyFont="1" applyFill="1" applyBorder="1" applyAlignment="1">
      <alignment horizontal="center" wrapText="1"/>
    </xf>
    <xf numFmtId="2" fontId="122" fillId="34" borderId="31" xfId="0" applyNumberFormat="1" applyFont="1" applyFill="1" applyBorder="1" applyAlignment="1">
      <alignment horizontal="center" vertical="center" wrapText="1"/>
    </xf>
    <xf numFmtId="0" fontId="27" fillId="25" borderId="0" xfId="459" applyFont="1" applyFill="1" applyAlignment="1">
      <alignment horizontal="center" vertical="center"/>
    </xf>
    <xf numFmtId="0" fontId="19" fillId="25" borderId="0" xfId="459" applyFill="1" applyAlignment="1">
      <alignment horizontal="center" vertical="center"/>
    </xf>
    <xf numFmtId="0" fontId="19" fillId="0" borderId="0" xfId="459" applyAlignment="1">
      <alignment horizontal="center" vertical="center"/>
    </xf>
    <xf numFmtId="14" fontId="19" fillId="0" borderId="0" xfId="459" applyNumberFormat="1" applyAlignment="1">
      <alignment horizontal="center" vertical="center"/>
    </xf>
    <xf numFmtId="0" fontId="19" fillId="0" borderId="10" xfId="459" applyBorder="1" applyAlignment="1">
      <alignment horizontal="center" vertical="center"/>
    </xf>
    <xf numFmtId="0" fontId="25" fillId="0" borderId="10" xfId="467" applyFont="1" applyBorder="1" applyAlignment="1">
      <alignment horizontal="center" vertical="center" wrapText="1"/>
    </xf>
    <xf numFmtId="165" fontId="28" fillId="27" borderId="124" xfId="485" applyNumberFormat="1" applyFont="1" applyFill="1" applyBorder="1" applyAlignment="1">
      <alignment horizontal="center" vertical="top"/>
    </xf>
    <xf numFmtId="0" fontId="0" fillId="0" borderId="0" xfId="0" applyAlignment="1">
      <alignment wrapText="1"/>
    </xf>
    <xf numFmtId="0" fontId="58" fillId="0" borderId="0" xfId="467" applyFont="1" applyAlignment="1">
      <alignment wrapText="1"/>
    </xf>
    <xf numFmtId="9" fontId="25" fillId="0" borderId="36" xfId="644" applyFont="1" applyBorder="1" applyAlignment="1">
      <alignment horizontal="center" vertical="center" wrapText="1"/>
    </xf>
    <xf numFmtId="9" fontId="25" fillId="0" borderId="137" xfId="474" quotePrefix="1" applyNumberFormat="1" applyFont="1" applyBorder="1" applyAlignment="1">
      <alignment horizontal="center" vertical="center" wrapText="1"/>
    </xf>
    <xf numFmtId="0" fontId="28" fillId="27" borderId="71" xfId="0" applyFont="1" applyFill="1" applyBorder="1" applyAlignment="1">
      <alignment horizontal="center" vertical="top" wrapText="1"/>
    </xf>
    <xf numFmtId="0" fontId="28" fillId="27" borderId="196" xfId="0" applyFont="1" applyFill="1" applyBorder="1" applyAlignment="1">
      <alignment horizontal="center" vertical="top" wrapText="1"/>
    </xf>
    <xf numFmtId="0" fontId="28" fillId="27" borderId="200" xfId="0" applyFont="1" applyFill="1" applyBorder="1" applyAlignment="1">
      <alignment horizontal="center" vertical="top" wrapText="1"/>
    </xf>
    <xf numFmtId="0" fontId="28" fillId="27" borderId="70" xfId="0" applyFont="1" applyFill="1" applyBorder="1" applyAlignment="1">
      <alignment horizontal="center" vertical="top" wrapText="1"/>
    </xf>
    <xf numFmtId="0" fontId="28" fillId="27" borderId="201" xfId="0" applyFont="1" applyFill="1" applyBorder="1" applyAlignment="1">
      <alignment horizontal="center" vertical="top" wrapText="1"/>
    </xf>
    <xf numFmtId="0" fontId="28" fillId="27" borderId="69" xfId="0" applyFont="1" applyFill="1" applyBorder="1" applyAlignment="1">
      <alignment horizontal="center" vertical="top" wrapText="1"/>
    </xf>
    <xf numFmtId="0" fontId="28" fillId="27" borderId="197" xfId="0" applyFont="1" applyFill="1" applyBorder="1" applyAlignment="1">
      <alignment horizontal="center" vertical="top" wrapText="1"/>
    </xf>
    <xf numFmtId="170" fontId="31" fillId="28" borderId="58" xfId="686" applyNumberFormat="1" applyFont="1" applyFill="1" applyBorder="1" applyAlignment="1">
      <alignment horizontal="center" vertical="top" wrapText="1"/>
    </xf>
    <xf numFmtId="170" fontId="31" fillId="28" borderId="57" xfId="686" applyNumberFormat="1" applyFont="1" applyFill="1" applyBorder="1" applyAlignment="1">
      <alignment horizontal="left" vertical="top" wrapText="1"/>
    </xf>
    <xf numFmtId="170" fontId="31" fillId="28" borderId="57" xfId="686" applyNumberFormat="1" applyFont="1" applyFill="1" applyBorder="1" applyAlignment="1">
      <alignment horizontal="center" vertical="top" wrapText="1"/>
    </xf>
    <xf numFmtId="165" fontId="31" fillId="28" borderId="56" xfId="1790" applyNumberFormat="1" applyFont="1" applyFill="1" applyBorder="1" applyAlignment="1">
      <alignment horizontal="center" vertical="top" wrapText="1"/>
    </xf>
    <xf numFmtId="170" fontId="31" fillId="28" borderId="57" xfId="686" applyNumberFormat="1" applyFont="1" applyFill="1" applyBorder="1" applyAlignment="1">
      <alignment horizontal="center" vertical="top" textRotation="90" wrapText="1"/>
    </xf>
    <xf numFmtId="165" fontId="31" fillId="28" borderId="58" xfId="1790" applyNumberFormat="1" applyFont="1" applyFill="1" applyBorder="1" applyAlignment="1">
      <alignment horizontal="center" vertical="top" wrapText="1"/>
    </xf>
    <xf numFmtId="165" fontId="31" fillId="28" borderId="57" xfId="1790" applyNumberFormat="1" applyFont="1" applyFill="1" applyBorder="1" applyAlignment="1">
      <alignment horizontal="center" vertical="top" wrapText="1"/>
    </xf>
    <xf numFmtId="164" fontId="31" fillId="28" borderId="58" xfId="686" applyFont="1" applyFill="1" applyBorder="1" applyAlignment="1">
      <alignment horizontal="center" vertical="top" wrapText="1"/>
    </xf>
    <xf numFmtId="164" fontId="31" fillId="28" borderId="57" xfId="686" applyFont="1" applyFill="1" applyBorder="1" applyAlignment="1">
      <alignment horizontal="center" vertical="top" wrapText="1"/>
    </xf>
    <xf numFmtId="170" fontId="25" fillId="0" borderId="61" xfId="686" applyNumberFormat="1" applyFont="1" applyBorder="1" applyAlignment="1">
      <alignment horizontal="center"/>
    </xf>
    <xf numFmtId="165" fontId="25" fillId="0" borderId="60" xfId="1790" applyNumberFormat="1" applyFont="1" applyBorder="1" applyAlignment="1">
      <alignment horizontal="center"/>
    </xf>
    <xf numFmtId="165" fontId="25" fillId="0" borderId="62" xfId="1790" applyNumberFormat="1" applyFont="1" applyBorder="1" applyAlignment="1">
      <alignment horizontal="center"/>
    </xf>
    <xf numFmtId="165" fontId="25" fillId="0" borderId="61" xfId="1790" applyNumberFormat="1" applyFont="1" applyBorder="1" applyAlignment="1">
      <alignment horizontal="center"/>
    </xf>
    <xf numFmtId="164" fontId="25" fillId="0" borderId="62" xfId="686" applyFont="1" applyBorder="1" applyAlignment="1">
      <alignment horizontal="center"/>
    </xf>
    <xf numFmtId="164" fontId="25" fillId="0" borderId="61" xfId="686" applyFont="1" applyBorder="1" applyAlignment="1">
      <alignment horizontal="center"/>
    </xf>
    <xf numFmtId="170" fontId="25" fillId="0" borderId="54" xfId="686" applyNumberFormat="1" applyFont="1" applyBorder="1" applyAlignment="1">
      <alignment horizontal="center"/>
    </xf>
    <xf numFmtId="165" fontId="25" fillId="0" borderId="53" xfId="1790" applyNumberFormat="1" applyFont="1" applyBorder="1" applyAlignment="1">
      <alignment horizontal="center"/>
    </xf>
    <xf numFmtId="165" fontId="25" fillId="0" borderId="55" xfId="1790" applyNumberFormat="1" applyFont="1" applyBorder="1" applyAlignment="1">
      <alignment horizontal="center"/>
    </xf>
    <xf numFmtId="165" fontId="25" fillId="0" borderId="54" xfId="1790" applyNumberFormat="1" applyFont="1" applyBorder="1" applyAlignment="1">
      <alignment horizontal="center"/>
    </xf>
    <xf numFmtId="164" fontId="25" fillId="0" borderId="55" xfId="686" applyFont="1" applyBorder="1" applyAlignment="1">
      <alignment horizontal="center"/>
    </xf>
    <xf numFmtId="164" fontId="25" fillId="0" borderId="54" xfId="686" applyFont="1" applyBorder="1" applyAlignment="1">
      <alignment horizontal="center"/>
    </xf>
    <xf numFmtId="170" fontId="25" fillId="0" borderId="65" xfId="686" applyNumberFormat="1" applyFont="1" applyBorder="1" applyAlignment="1">
      <alignment horizontal="center"/>
    </xf>
    <xf numFmtId="165" fontId="25" fillId="0" borderId="308" xfId="1790" applyNumberFormat="1" applyFont="1" applyBorder="1" applyAlignment="1">
      <alignment horizontal="center"/>
    </xf>
    <xf numFmtId="165" fontId="25" fillId="0" borderId="66" xfId="1790" applyNumberFormat="1" applyFont="1" applyBorder="1" applyAlignment="1">
      <alignment horizontal="center"/>
    </xf>
    <xf numFmtId="165" fontId="25" fillId="0" borderId="65" xfId="1790" applyNumberFormat="1" applyFont="1" applyBorder="1" applyAlignment="1">
      <alignment horizontal="center"/>
    </xf>
    <xf numFmtId="164" fontId="25" fillId="0" borderId="66" xfId="686" applyFont="1" applyBorder="1" applyAlignment="1">
      <alignment horizontal="center"/>
    </xf>
    <xf numFmtId="164" fontId="25" fillId="0" borderId="65" xfId="686" applyFont="1" applyBorder="1" applyAlignment="1">
      <alignment horizontal="center"/>
    </xf>
    <xf numFmtId="170" fontId="31" fillId="0" borderId="63" xfId="686" applyNumberFormat="1" applyFont="1" applyBorder="1" applyAlignment="1">
      <alignment horizontal="right"/>
    </xf>
    <xf numFmtId="170" fontId="31" fillId="0" borderId="63" xfId="686" applyNumberFormat="1" applyFont="1" applyBorder="1" applyAlignment="1">
      <alignment horizontal="center"/>
    </xf>
    <xf numFmtId="165" fontId="31" fillId="0" borderId="64" xfId="1790" applyNumberFormat="1" applyFont="1" applyBorder="1" applyAlignment="1">
      <alignment horizontal="center"/>
    </xf>
    <xf numFmtId="165" fontId="31" fillId="0" borderId="59" xfId="1790" applyNumberFormat="1" applyFont="1" applyBorder="1" applyAlignment="1">
      <alignment horizontal="center"/>
    </xf>
    <xf numFmtId="165" fontId="31" fillId="0" borderId="63" xfId="1790" applyNumberFormat="1" applyFont="1" applyBorder="1" applyAlignment="1">
      <alignment horizontal="center"/>
    </xf>
    <xf numFmtId="164" fontId="31" fillId="0" borderId="59" xfId="686" applyFont="1" applyBorder="1" applyAlignment="1">
      <alignment horizontal="center"/>
    </xf>
    <xf numFmtId="164" fontId="31" fillId="0" borderId="63" xfId="686" applyFont="1" applyBorder="1" applyAlignment="1">
      <alignment horizontal="center"/>
    </xf>
    <xf numFmtId="170" fontId="31" fillId="0" borderId="55" xfId="686" applyNumberFormat="1" applyFont="1" applyBorder="1" applyAlignment="1">
      <alignment horizontal="center"/>
    </xf>
    <xf numFmtId="170" fontId="31" fillId="0" borderId="54" xfId="686" applyNumberFormat="1" applyFont="1" applyBorder="1" applyAlignment="1">
      <alignment horizontal="center"/>
    </xf>
    <xf numFmtId="165" fontId="31" fillId="0" borderId="53" xfId="1790" applyNumberFormat="1" applyFont="1" applyBorder="1" applyAlignment="1">
      <alignment horizontal="center"/>
    </xf>
    <xf numFmtId="165" fontId="31" fillId="0" borderId="55" xfId="1790" applyNumberFormat="1" applyFont="1" applyBorder="1" applyAlignment="1">
      <alignment horizontal="center"/>
    </xf>
    <xf numFmtId="165" fontId="31" fillId="0" borderId="54" xfId="1790" applyNumberFormat="1" applyFont="1" applyBorder="1" applyAlignment="1">
      <alignment horizontal="center"/>
    </xf>
    <xf numFmtId="164" fontId="31" fillId="0" borderId="54" xfId="686" applyFont="1" applyBorder="1" applyAlignment="1">
      <alignment horizontal="center"/>
    </xf>
    <xf numFmtId="165" fontId="31" fillId="0" borderId="0" xfId="1790" applyNumberFormat="1" applyFont="1"/>
    <xf numFmtId="170" fontId="31" fillId="0" borderId="54" xfId="686" applyNumberFormat="1" applyFont="1" applyBorder="1" applyAlignment="1">
      <alignment horizontal="right"/>
    </xf>
    <xf numFmtId="170" fontId="31" fillId="0" borderId="54" xfId="686" applyNumberFormat="1" applyFont="1" applyBorder="1"/>
    <xf numFmtId="164" fontId="31" fillId="0" borderId="55" xfId="686" applyFont="1" applyBorder="1" applyAlignment="1">
      <alignment horizontal="center"/>
    </xf>
    <xf numFmtId="170" fontId="25" fillId="0" borderId="0" xfId="1790" applyNumberFormat="1" applyFont="1"/>
    <xf numFmtId="170" fontId="29" fillId="0" borderId="0" xfId="686" applyNumberFormat="1" applyFont="1"/>
    <xf numFmtId="3" fontId="25" fillId="0" borderId="0" xfId="0" applyNumberFormat="1" applyFont="1"/>
    <xf numFmtId="168" fontId="0" fillId="32" borderId="37" xfId="0" applyNumberFormat="1" applyFill="1" applyBorder="1"/>
    <xf numFmtId="168" fontId="19" fillId="32" borderId="10" xfId="675" applyNumberFormat="1" applyFill="1" applyBorder="1"/>
    <xf numFmtId="10" fontId="0" fillId="32" borderId="10" xfId="676" applyNumberFormat="1" applyFont="1" applyFill="1" applyBorder="1"/>
    <xf numFmtId="0" fontId="19" fillId="32" borderId="36" xfId="675" applyFill="1" applyBorder="1"/>
    <xf numFmtId="176" fontId="0" fillId="32" borderId="138" xfId="0" applyNumberFormat="1" applyFill="1" applyBorder="1"/>
    <xf numFmtId="168" fontId="19" fillId="32" borderId="124" xfId="675" applyNumberFormat="1" applyFill="1" applyBorder="1"/>
    <xf numFmtId="10" fontId="0" fillId="32" borderId="124" xfId="676" applyNumberFormat="1" applyFont="1" applyFill="1" applyBorder="1"/>
    <xf numFmtId="0" fontId="19" fillId="32" borderId="137" xfId="675" applyFill="1" applyBorder="1"/>
    <xf numFmtId="0" fontId="19" fillId="32" borderId="22" xfId="675" applyFill="1" applyBorder="1"/>
    <xf numFmtId="0" fontId="19" fillId="32" borderId="0" xfId="675" applyFill="1"/>
    <xf numFmtId="0" fontId="19" fillId="32" borderId="43" xfId="675" applyFill="1" applyBorder="1"/>
    <xf numFmtId="0" fontId="19" fillId="32" borderId="42" xfId="675" applyFill="1" applyBorder="1"/>
    <xf numFmtId="0" fontId="0" fillId="32" borderId="37" xfId="0" applyFill="1" applyBorder="1"/>
    <xf numFmtId="0" fontId="19" fillId="32" borderId="10" xfId="675" applyFill="1" applyBorder="1"/>
    <xf numFmtId="0" fontId="19" fillId="32" borderId="30" xfId="675" applyFill="1" applyBorder="1"/>
    <xf numFmtId="3" fontId="0" fillId="32" borderId="37" xfId="0" applyNumberFormat="1" applyFill="1" applyBorder="1" applyAlignment="1">
      <alignment horizontal="center" vertical="center"/>
    </xf>
    <xf numFmtId="0" fontId="0" fillId="32" borderId="176" xfId="0" applyFill="1" applyBorder="1"/>
    <xf numFmtId="0" fontId="5" fillId="32" borderId="126" xfId="675" applyFont="1" applyFill="1" applyBorder="1"/>
    <xf numFmtId="0" fontId="19" fillId="32" borderId="124" xfId="675" applyFill="1" applyBorder="1"/>
    <xf numFmtId="168" fontId="0" fillId="32" borderId="44" xfId="0" applyNumberFormat="1" applyFill="1" applyBorder="1"/>
    <xf numFmtId="168" fontId="19" fillId="32" borderId="131" xfId="675" applyNumberFormat="1" applyFill="1" applyBorder="1"/>
    <xf numFmtId="168" fontId="19" fillId="32" borderId="43" xfId="675" applyNumberFormat="1" applyFill="1" applyBorder="1"/>
    <xf numFmtId="10" fontId="0" fillId="32" borderId="43" xfId="676" applyNumberFormat="1" applyFont="1" applyFill="1" applyBorder="1"/>
    <xf numFmtId="176" fontId="19" fillId="32" borderId="126" xfId="675" applyNumberFormat="1" applyFill="1" applyBorder="1"/>
    <xf numFmtId="0" fontId="19" fillId="32" borderId="0" xfId="675" applyFill="1" applyAlignment="1">
      <alignment horizontal="center"/>
    </xf>
    <xf numFmtId="168" fontId="4" fillId="32" borderId="44" xfId="677" applyNumberFormat="1" applyFill="1" applyBorder="1"/>
    <xf numFmtId="0" fontId="19" fillId="32" borderId="126" xfId="675" applyFill="1" applyBorder="1"/>
    <xf numFmtId="168" fontId="1" fillId="32" borderId="44" xfId="1991" applyNumberFormat="1" applyFill="1" applyBorder="1"/>
    <xf numFmtId="168" fontId="1" fillId="32" borderId="37" xfId="1991" applyNumberFormat="1" applyFill="1" applyBorder="1"/>
    <xf numFmtId="0" fontId="19" fillId="32" borderId="37" xfId="675" applyFill="1" applyBorder="1"/>
    <xf numFmtId="10" fontId="5" fillId="32" borderId="138" xfId="678" applyNumberFormat="1" applyFont="1" applyFill="1" applyBorder="1"/>
    <xf numFmtId="9" fontId="0" fillId="32" borderId="137" xfId="676" applyFont="1" applyFill="1" applyBorder="1"/>
    <xf numFmtId="0" fontId="19" fillId="32" borderId="44" xfId="675" applyFill="1" applyBorder="1"/>
    <xf numFmtId="0" fontId="19" fillId="32" borderId="138" xfId="675" applyFill="1" applyBorder="1"/>
    <xf numFmtId="0" fontId="19" fillId="32" borderId="128" xfId="675" applyFill="1" applyBorder="1"/>
    <xf numFmtId="0" fontId="103" fillId="0" borderId="0" xfId="467" applyFont="1" applyAlignment="1">
      <alignment vertical="top" wrapText="1"/>
    </xf>
    <xf numFmtId="0" fontId="0" fillId="25" borderId="0" xfId="0" applyFill="1" applyAlignment="1">
      <alignment wrapText="1"/>
    </xf>
    <xf numFmtId="0" fontId="25" fillId="0" borderId="10" xfId="467" applyFont="1" applyBorder="1" applyAlignment="1">
      <alignment horizontal="center" vertical="center"/>
    </xf>
    <xf numFmtId="0" fontId="25" fillId="0" borderId="145" xfId="0" applyFont="1" applyBorder="1" applyAlignment="1">
      <alignment wrapText="1"/>
    </xf>
    <xf numFmtId="10" fontId="25" fillId="0" borderId="10" xfId="1790" applyNumberFormat="1" applyFont="1" applyBorder="1" applyAlignment="1">
      <alignment horizontal="center" vertical="center" wrapText="1"/>
    </xf>
    <xf numFmtId="10" fontId="25" fillId="0" borderId="36" xfId="1790" applyNumberFormat="1" applyFont="1" applyBorder="1" applyAlignment="1">
      <alignment horizontal="center" vertical="center" wrapText="1"/>
    </xf>
    <xf numFmtId="10" fontId="25" fillId="27" borderId="10" xfId="1790" applyNumberFormat="1" applyFont="1" applyFill="1" applyBorder="1" applyAlignment="1">
      <alignment horizontal="center" vertical="center" wrapText="1"/>
    </xf>
    <xf numFmtId="0" fontId="25" fillId="27" borderId="25" xfId="0" applyFont="1" applyFill="1" applyBorder="1" applyAlignment="1">
      <alignment horizontal="center" vertical="center" wrapText="1"/>
    </xf>
    <xf numFmtId="10" fontId="25" fillId="27" borderId="36" xfId="1790" applyNumberFormat="1" applyFont="1" applyFill="1" applyBorder="1" applyAlignment="1">
      <alignment horizontal="center" vertical="center" wrapText="1"/>
    </xf>
    <xf numFmtId="0" fontId="25" fillId="0" borderId="10" xfId="0" quotePrefix="1" applyFont="1" applyBorder="1" applyAlignment="1">
      <alignment horizontal="center" vertical="center" wrapText="1"/>
    </xf>
    <xf numFmtId="0" fontId="25" fillId="0" borderId="36" xfId="0" quotePrefix="1" applyFont="1" applyBorder="1" applyAlignment="1">
      <alignment horizontal="center" vertical="center" wrapText="1"/>
    </xf>
    <xf numFmtId="10" fontId="31" fillId="27" borderId="10" xfId="1790" applyNumberFormat="1" applyFont="1" applyFill="1" applyBorder="1" applyAlignment="1">
      <alignment horizontal="center" vertical="center" wrapText="1"/>
    </xf>
    <xf numFmtId="0" fontId="31" fillId="27" borderId="10" xfId="0" applyFont="1" applyFill="1" applyBorder="1" applyAlignment="1">
      <alignment horizontal="center" vertical="center" wrapText="1"/>
    </xf>
    <xf numFmtId="10" fontId="31" fillId="27" borderId="36" xfId="1790" applyNumberFormat="1" applyFont="1" applyFill="1" applyBorder="1" applyAlignment="1">
      <alignment horizontal="center" vertical="center" wrapText="1"/>
    </xf>
    <xf numFmtId="3" fontId="25" fillId="0" borderId="10" xfId="0" applyNumberFormat="1" applyFont="1" applyBorder="1" applyAlignment="1">
      <alignment horizontal="center" vertical="center" wrapText="1"/>
    </xf>
    <xf numFmtId="10" fontId="25" fillId="0" borderId="124" xfId="1790" applyNumberFormat="1" applyFont="1" applyBorder="1" applyAlignment="1">
      <alignment horizontal="center" vertical="center" wrapText="1"/>
    </xf>
    <xf numFmtId="1" fontId="25" fillId="0" borderId="124" xfId="0" applyNumberFormat="1" applyFont="1" applyBorder="1" applyAlignment="1">
      <alignment horizontal="center" vertical="center" wrapText="1"/>
    </xf>
    <xf numFmtId="10" fontId="25" fillId="0" borderId="137" xfId="1790" applyNumberFormat="1" applyFont="1" applyBorder="1" applyAlignment="1">
      <alignment horizontal="center" vertical="center" wrapText="1"/>
    </xf>
    <xf numFmtId="0" fontId="25" fillId="0" borderId="10" xfId="467" applyFont="1" applyBorder="1" applyAlignment="1">
      <alignment vertical="top"/>
    </xf>
    <xf numFmtId="175" fontId="25" fillId="0" borderId="10" xfId="467" applyNumberFormat="1" applyFont="1" applyBorder="1" applyAlignment="1">
      <alignment horizontal="center" vertical="center" wrapText="1"/>
    </xf>
    <xf numFmtId="0" fontId="25" fillId="0" borderId="30" xfId="467" applyFont="1" applyBorder="1" applyAlignment="1">
      <alignment horizontal="center" vertical="center" wrapText="1"/>
    </xf>
    <xf numFmtId="0" fontId="25" fillId="0" borderId="31" xfId="467" applyFont="1" applyBorder="1" applyAlignment="1">
      <alignment horizontal="center" vertical="center" wrapText="1"/>
    </xf>
    <xf numFmtId="0" fontId="126" fillId="34" borderId="142" xfId="675" applyFont="1" applyFill="1" applyBorder="1" applyAlignment="1">
      <alignment horizontal="center"/>
    </xf>
    <xf numFmtId="0" fontId="142" fillId="34" borderId="43" xfId="0" applyFont="1" applyFill="1" applyBorder="1"/>
    <xf numFmtId="0" fontId="126" fillId="34" borderId="131" xfId="675" applyFont="1" applyFill="1" applyBorder="1"/>
    <xf numFmtId="0" fontId="126" fillId="34" borderId="43" xfId="675" applyFont="1" applyFill="1" applyBorder="1"/>
    <xf numFmtId="0" fontId="126" fillId="34" borderId="42" xfId="675" applyFont="1" applyFill="1" applyBorder="1"/>
    <xf numFmtId="0" fontId="0" fillId="34" borderId="10" xfId="0" applyFill="1" applyBorder="1"/>
    <xf numFmtId="0" fontId="19" fillId="34" borderId="30" xfId="675" applyFill="1" applyBorder="1"/>
    <xf numFmtId="0" fontId="19" fillId="34" borderId="10" xfId="675" applyFill="1" applyBorder="1"/>
    <xf numFmtId="0" fontId="19" fillId="34" borderId="36" xfId="675" applyFill="1" applyBorder="1"/>
    <xf numFmtId="0" fontId="0" fillId="0" borderId="176" xfId="0" applyBorder="1"/>
    <xf numFmtId="168" fontId="19" fillId="32" borderId="36" xfId="675" applyNumberFormat="1" applyFill="1" applyBorder="1"/>
    <xf numFmtId="172" fontId="31" fillId="0" borderId="309" xfId="0" applyNumberFormat="1" applyFont="1" applyBorder="1"/>
    <xf numFmtId="0" fontId="143" fillId="0" borderId="222" xfId="0" applyFont="1" applyBorder="1"/>
    <xf numFmtId="0" fontId="143" fillId="0" borderId="310" xfId="0" applyFont="1" applyBorder="1"/>
    <xf numFmtId="0" fontId="143" fillId="0" borderId="229" xfId="0" applyFont="1" applyBorder="1"/>
    <xf numFmtId="0" fontId="131" fillId="0" borderId="229" xfId="0" applyFont="1" applyBorder="1"/>
    <xf numFmtId="0" fontId="131" fillId="0" borderId="311" xfId="0" applyFont="1" applyBorder="1"/>
    <xf numFmtId="0" fontId="131" fillId="0" borderId="222" xfId="0" applyFont="1" applyBorder="1"/>
    <xf numFmtId="0" fontId="131" fillId="0" borderId="194" xfId="0" applyFont="1" applyBorder="1"/>
    <xf numFmtId="0" fontId="131" fillId="0" borderId="310" xfId="0" applyFont="1" applyBorder="1"/>
    <xf numFmtId="172" fontId="25" fillId="0" borderId="312" xfId="0" applyNumberFormat="1" applyFont="1" applyBorder="1"/>
    <xf numFmtId="0" fontId="131" fillId="0" borderId="313" xfId="0" applyFont="1" applyBorder="1"/>
    <xf numFmtId="0" fontId="131" fillId="0" borderId="189" xfId="0" applyFont="1" applyBorder="1"/>
    <xf numFmtId="0" fontId="128" fillId="37" borderId="52" xfId="0" applyFont="1" applyFill="1" applyBorder="1"/>
    <xf numFmtId="170" fontId="128" fillId="37" borderId="314" xfId="454" applyNumberFormat="1" applyFont="1" applyFill="1" applyBorder="1"/>
    <xf numFmtId="170" fontId="128" fillId="37" borderId="87" xfId="454" applyNumberFormat="1" applyFont="1" applyFill="1" applyBorder="1"/>
    <xf numFmtId="170" fontId="128" fillId="37" borderId="228" xfId="454" applyNumberFormat="1" applyFont="1" applyFill="1" applyBorder="1"/>
    <xf numFmtId="172" fontId="25" fillId="0" borderId="309" xfId="0" applyNumberFormat="1" applyFont="1" applyBorder="1"/>
    <xf numFmtId="0" fontId="143" fillId="0" borderId="221" xfId="0" applyFont="1" applyBorder="1"/>
    <xf numFmtId="0" fontId="143" fillId="0" borderId="226" xfId="0" applyFont="1" applyBorder="1"/>
    <xf numFmtId="10" fontId="25" fillId="0" borderId="228" xfId="485" applyNumberFormat="1" applyFont="1" applyBorder="1"/>
    <xf numFmtId="0" fontId="143" fillId="0" borderId="315" xfId="0" applyFont="1" applyBorder="1"/>
    <xf numFmtId="0" fontId="143" fillId="0" borderId="228" xfId="0" applyFont="1" applyBorder="1"/>
    <xf numFmtId="0" fontId="131" fillId="0" borderId="228" xfId="0" applyFont="1" applyBorder="1"/>
    <xf numFmtId="0" fontId="131" fillId="0" borderId="312" xfId="0" applyFont="1" applyBorder="1"/>
    <xf numFmtId="0" fontId="131" fillId="0" borderId="221" xfId="0" applyFont="1" applyBorder="1"/>
    <xf numFmtId="0" fontId="131" fillId="0" borderId="226" xfId="0" applyFont="1" applyBorder="1"/>
    <xf numFmtId="0" fontId="131" fillId="0" borderId="315" xfId="0" applyFont="1" applyBorder="1"/>
    <xf numFmtId="10" fontId="25" fillId="0" borderId="312" xfId="0" applyNumberFormat="1" applyFont="1" applyBorder="1"/>
    <xf numFmtId="0" fontId="131" fillId="0" borderId="309" xfId="0" applyFont="1" applyBorder="1"/>
    <xf numFmtId="0" fontId="131" fillId="0" borderId="145" xfId="0" applyFont="1" applyBorder="1"/>
    <xf numFmtId="0" fontId="143" fillId="0" borderId="223" xfId="0" applyFont="1" applyBorder="1"/>
    <xf numFmtId="0" fontId="143" fillId="0" borderId="227" xfId="0" applyFont="1" applyBorder="1"/>
    <xf numFmtId="0" fontId="143" fillId="0" borderId="316" xfId="0" applyFont="1" applyBorder="1"/>
    <xf numFmtId="0" fontId="143" fillId="0" borderId="230" xfId="0" applyFont="1" applyBorder="1"/>
    <xf numFmtId="0" fontId="131" fillId="0" borderId="230" xfId="0" applyFont="1" applyBorder="1"/>
    <xf numFmtId="0" fontId="131" fillId="0" borderId="317" xfId="0" applyFont="1" applyBorder="1"/>
    <xf numFmtId="0" fontId="131" fillId="0" borderId="223" xfId="0" applyFont="1" applyBorder="1"/>
    <xf numFmtId="0" fontId="131" fillId="0" borderId="227" xfId="0" applyFont="1" applyBorder="1"/>
    <xf numFmtId="0" fontId="131" fillId="0" borderId="316" xfId="0" applyFont="1" applyBorder="1"/>
    <xf numFmtId="0" fontId="131" fillId="0" borderId="318" xfId="0" applyFont="1" applyBorder="1"/>
    <xf numFmtId="0" fontId="131" fillId="0" borderId="188" xfId="0" applyFont="1" applyBorder="1"/>
    <xf numFmtId="172" fontId="25" fillId="0" borderId="315" xfId="0" applyNumberFormat="1" applyFont="1" applyBorder="1"/>
    <xf numFmtId="0" fontId="143" fillId="0" borderId="194" xfId="0" applyFont="1" applyBorder="1"/>
    <xf numFmtId="172" fontId="25" fillId="0" borderId="310" xfId="0" applyNumberFormat="1" applyFont="1" applyBorder="1"/>
    <xf numFmtId="172" fontId="25" fillId="0" borderId="311" xfId="0" applyNumberFormat="1" applyFont="1" applyBorder="1"/>
    <xf numFmtId="172" fontId="25" fillId="0" borderId="313" xfId="0" applyNumberFormat="1" applyFont="1" applyBorder="1"/>
    <xf numFmtId="172" fontId="25" fillId="0" borderId="316" xfId="0" applyNumberFormat="1" applyFont="1" applyBorder="1"/>
    <xf numFmtId="172" fontId="25" fillId="0" borderId="317" xfId="0" applyNumberFormat="1" applyFont="1" applyBorder="1"/>
    <xf numFmtId="172" fontId="25" fillId="0" borderId="318" xfId="0" applyNumberFormat="1" applyFont="1" applyBorder="1"/>
    <xf numFmtId="172" fontId="25" fillId="0" borderId="319" xfId="0" applyNumberFormat="1" applyFont="1" applyBorder="1"/>
    <xf numFmtId="172" fontId="25" fillId="0" borderId="320" xfId="0" applyNumberFormat="1" applyFont="1" applyBorder="1"/>
    <xf numFmtId="172" fontId="25" fillId="0" borderId="321" xfId="0" applyNumberFormat="1" applyFont="1" applyBorder="1"/>
    <xf numFmtId="172" fontId="67" fillId="0" borderId="319" xfId="0" applyNumberFormat="1" applyFont="1" applyBorder="1"/>
    <xf numFmtId="172" fontId="67" fillId="0" borderId="320" xfId="0" applyNumberFormat="1" applyFont="1" applyBorder="1"/>
    <xf numFmtId="172" fontId="67" fillId="0" borderId="321" xfId="0" applyNumberFormat="1" applyFont="1" applyBorder="1"/>
    <xf numFmtId="9" fontId="128" fillId="37" borderId="314" xfId="485" applyFont="1" applyFill="1" applyBorder="1"/>
    <xf numFmtId="9" fontId="128" fillId="37" borderId="228" xfId="485" applyFont="1" applyFill="1" applyBorder="1"/>
    <xf numFmtId="172" fontId="128" fillId="37" borderId="32" xfId="0" applyNumberFormat="1" applyFont="1" applyFill="1" applyBorder="1" applyAlignment="1">
      <alignment horizontal="right"/>
    </xf>
    <xf numFmtId="0" fontId="31" fillId="0" borderId="322" xfId="0" applyFont="1" applyBorder="1"/>
    <xf numFmtId="9" fontId="128" fillId="37" borderId="145" xfId="0" applyNumberFormat="1" applyFont="1" applyFill="1" applyBorder="1"/>
    <xf numFmtId="9" fontId="122" fillId="37" borderId="145" xfId="0" applyNumberFormat="1" applyFont="1" applyFill="1" applyBorder="1"/>
    <xf numFmtId="172" fontId="128" fillId="37" borderId="13" xfId="0" applyNumberFormat="1" applyFont="1" applyFill="1" applyBorder="1"/>
    <xf numFmtId="0" fontId="128" fillId="37" borderId="145" xfId="0" applyFont="1" applyFill="1" applyBorder="1"/>
    <xf numFmtId="172" fontId="128" fillId="37" borderId="32" xfId="0" applyNumberFormat="1" applyFont="1" applyFill="1" applyBorder="1"/>
    <xf numFmtId="172" fontId="128" fillId="37" borderId="179" xfId="0" applyNumberFormat="1" applyFont="1" applyFill="1" applyBorder="1"/>
    <xf numFmtId="172" fontId="128" fillId="37" borderId="18" xfId="0" applyNumberFormat="1" applyFont="1" applyFill="1" applyBorder="1"/>
    <xf numFmtId="10" fontId="128" fillId="37" borderId="145" xfId="0" applyNumberFormat="1" applyFont="1" applyFill="1" applyBorder="1"/>
    <xf numFmtId="0" fontId="27" fillId="29" borderId="0" xfId="1826" applyFont="1" applyFill="1"/>
    <xf numFmtId="0" fontId="5" fillId="0" borderId="0" xfId="1826"/>
    <xf numFmtId="1" fontId="19" fillId="0" borderId="86" xfId="682" applyNumberFormat="1" applyBorder="1" applyAlignment="1">
      <alignment horizontal="center" vertical="center" wrapText="1"/>
    </xf>
    <xf numFmtId="3" fontId="121" fillId="0" borderId="0" xfId="0" applyNumberFormat="1" applyFont="1"/>
    <xf numFmtId="0" fontId="122" fillId="37" borderId="12" xfId="0" applyFont="1" applyFill="1" applyBorder="1" applyAlignment="1">
      <alignment wrapText="1"/>
    </xf>
    <xf numFmtId="0" fontId="128" fillId="37" borderId="11" xfId="0" applyFont="1" applyFill="1" applyBorder="1" applyAlignment="1">
      <alignment wrapText="1"/>
    </xf>
    <xf numFmtId="0" fontId="29" fillId="0" borderId="33" xfId="0" applyFont="1" applyBorder="1" applyAlignment="1">
      <alignment wrapText="1"/>
    </xf>
    <xf numFmtId="0" fontId="29" fillId="0" borderId="323" xfId="0" applyFont="1" applyBorder="1" applyAlignment="1">
      <alignment wrapText="1"/>
    </xf>
    <xf numFmtId="0" fontId="29" fillId="0" borderId="324" xfId="0" applyFont="1" applyBorder="1" applyAlignment="1">
      <alignment wrapText="1"/>
    </xf>
    <xf numFmtId="9" fontId="29" fillId="0" borderId="324" xfId="0" applyNumberFormat="1" applyFont="1" applyBorder="1" applyAlignment="1">
      <alignment wrapText="1"/>
    </xf>
    <xf numFmtId="10" fontId="29" fillId="0" borderId="11" xfId="1790" applyNumberFormat="1" applyFont="1" applyBorder="1" applyAlignment="1">
      <alignment horizontal="right"/>
    </xf>
    <xf numFmtId="9" fontId="29" fillId="0" borderId="14" xfId="0" applyNumberFormat="1" applyFont="1" applyBorder="1" applyAlignment="1">
      <alignment wrapText="1"/>
    </xf>
    <xf numFmtId="10" fontId="29" fillId="0" borderId="324" xfId="0" applyNumberFormat="1" applyFont="1" applyBorder="1" applyAlignment="1">
      <alignment wrapText="1"/>
    </xf>
    <xf numFmtId="10" fontId="29" fillId="0" borderId="14" xfId="0" applyNumberFormat="1" applyFont="1" applyBorder="1" applyAlignment="1">
      <alignment wrapText="1"/>
    </xf>
    <xf numFmtId="10" fontId="29" fillId="0" borderId="14" xfId="0" applyNumberFormat="1" applyFont="1" applyBorder="1" applyAlignment="1">
      <alignment horizontal="right" wrapText="1"/>
    </xf>
    <xf numFmtId="0" fontId="29" fillId="0" borderId="32" xfId="0" applyFont="1" applyBorder="1" applyAlignment="1">
      <alignment wrapText="1"/>
    </xf>
    <xf numFmtId="0" fontId="29" fillId="0" borderId="325" xfId="0" applyFont="1" applyBorder="1" applyAlignment="1">
      <alignment wrapText="1"/>
    </xf>
    <xf numFmtId="9" fontId="29" fillId="0" borderId="326" xfId="0" applyNumberFormat="1" applyFont="1" applyBorder="1" applyAlignment="1">
      <alignment wrapText="1"/>
    </xf>
    <xf numFmtId="0" fontId="29" fillId="0" borderId="326" xfId="0" applyFont="1" applyBorder="1" applyAlignment="1">
      <alignment wrapText="1"/>
    </xf>
    <xf numFmtId="1" fontId="4" fillId="32" borderId="138" xfId="677" applyNumberFormat="1" applyFill="1" applyBorder="1"/>
    <xf numFmtId="3" fontId="58" fillId="0" borderId="10" xfId="0" applyNumberFormat="1" applyFont="1" applyBorder="1" applyAlignment="1">
      <alignment horizontal="right" vertical="center" wrapText="1"/>
    </xf>
    <xf numFmtId="170" fontId="106" fillId="0" borderId="31" xfId="454" applyNumberFormat="1" applyFont="1" applyBorder="1" applyAlignment="1">
      <alignment wrapText="1"/>
    </xf>
    <xf numFmtId="170" fontId="106" fillId="0" borderId="46" xfId="454" applyNumberFormat="1" applyFont="1" applyBorder="1" applyAlignment="1">
      <alignment wrapText="1"/>
    </xf>
    <xf numFmtId="0" fontId="24" fillId="27" borderId="327" xfId="663" applyFont="1" applyFill="1" applyBorder="1" applyAlignment="1">
      <alignment horizontal="center" wrapText="1"/>
    </xf>
    <xf numFmtId="0" fontId="24" fillId="27" borderId="328" xfId="663" applyFont="1" applyFill="1" applyBorder="1" applyAlignment="1">
      <alignment horizontal="center" wrapText="1"/>
    </xf>
    <xf numFmtId="0" fontId="24" fillId="27" borderId="329" xfId="663" applyFont="1" applyFill="1" applyBorder="1" applyAlignment="1">
      <alignment horizontal="center" wrapText="1"/>
    </xf>
    <xf numFmtId="0" fontId="24" fillId="27" borderId="330" xfId="663" applyFont="1" applyFill="1" applyBorder="1" applyAlignment="1">
      <alignment horizontal="center" wrapText="1"/>
    </xf>
    <xf numFmtId="0" fontId="102" fillId="27" borderId="331" xfId="663" applyFont="1" applyFill="1" applyBorder="1" applyAlignment="1">
      <alignment wrapText="1"/>
    </xf>
    <xf numFmtId="0" fontId="102" fillId="27" borderId="332" xfId="663" applyFont="1" applyFill="1" applyBorder="1" applyAlignment="1">
      <alignment wrapText="1"/>
    </xf>
    <xf numFmtId="0" fontId="28" fillId="27" borderId="227" xfId="663" applyFont="1" applyFill="1" applyBorder="1" applyAlignment="1">
      <alignment wrapText="1"/>
    </xf>
    <xf numFmtId="0" fontId="28" fillId="27" borderId="191" xfId="663" applyFont="1" applyFill="1" applyBorder="1" applyAlignment="1">
      <alignment wrapText="1"/>
    </xf>
    <xf numFmtId="0" fontId="24" fillId="27" borderId="223" xfId="663" applyFont="1" applyFill="1" applyBorder="1" applyAlignment="1">
      <alignment horizontal="center" wrapText="1"/>
    </xf>
    <xf numFmtId="0" fontId="102" fillId="27" borderId="224" xfId="663" applyFont="1" applyFill="1" applyBorder="1" applyAlignment="1">
      <alignment wrapText="1"/>
    </xf>
    <xf numFmtId="0" fontId="102" fillId="27" borderId="333" xfId="663" applyFont="1" applyFill="1" applyBorder="1" applyAlignment="1">
      <alignment wrapText="1"/>
    </xf>
    <xf numFmtId="0" fontId="112" fillId="0" borderId="224" xfId="663" applyFont="1" applyBorder="1"/>
    <xf numFmtId="0" fontId="111" fillId="0" borderId="224" xfId="663" applyFont="1" applyBorder="1"/>
    <xf numFmtId="0" fontId="113" fillId="0" borderId="224" xfId="663" applyFont="1" applyBorder="1"/>
    <xf numFmtId="0" fontId="54" fillId="0" borderId="224" xfId="663" applyFont="1" applyBorder="1"/>
    <xf numFmtId="0" fontId="102" fillId="27" borderId="333" xfId="663" applyFont="1" applyFill="1" applyBorder="1"/>
    <xf numFmtId="0" fontId="112" fillId="25" borderId="224" xfId="663" applyFont="1" applyFill="1" applyBorder="1" applyAlignment="1">
      <alignment wrapText="1"/>
    </xf>
    <xf numFmtId="0" fontId="111" fillId="0" borderId="224" xfId="663" applyFont="1" applyFill="1" applyBorder="1"/>
    <xf numFmtId="0" fontId="112" fillId="0" borderId="224" xfId="663" applyFont="1" applyFill="1" applyBorder="1"/>
    <xf numFmtId="0" fontId="54" fillId="0" borderId="224" xfId="663" applyFont="1" applyFill="1" applyBorder="1" applyAlignment="1">
      <alignment wrapText="1"/>
    </xf>
    <xf numFmtId="0" fontId="54" fillId="0" borderId="224" xfId="663" applyFont="1" applyFill="1" applyBorder="1"/>
    <xf numFmtId="0" fontId="111" fillId="0" borderId="222" xfId="663" applyFont="1" applyBorder="1"/>
    <xf numFmtId="0" fontId="24" fillId="27" borderId="334" xfId="663" applyFont="1" applyFill="1" applyBorder="1" applyAlignment="1">
      <alignment horizontal="center" wrapText="1"/>
    </xf>
    <xf numFmtId="0" fontId="102" fillId="27" borderId="0" xfId="663" applyFont="1" applyFill="1" applyBorder="1" applyAlignment="1">
      <alignment wrapText="1"/>
    </xf>
    <xf numFmtId="170" fontId="121" fillId="0" borderId="331" xfId="0" applyNumberFormat="1" applyFont="1" applyBorder="1"/>
    <xf numFmtId="170" fontId="137" fillId="33" borderId="331" xfId="0" applyNumberFormat="1" applyFont="1" applyFill="1" applyBorder="1"/>
    <xf numFmtId="0" fontId="125" fillId="27" borderId="335" xfId="663" applyFont="1" applyFill="1" applyBorder="1" applyAlignment="1">
      <alignment wrapText="1"/>
    </xf>
    <xf numFmtId="0" fontId="121" fillId="0" borderId="331" xfId="0" applyFont="1" applyBorder="1"/>
    <xf numFmtId="0" fontId="137" fillId="0" borderId="331" xfId="0" applyFont="1" applyBorder="1"/>
    <xf numFmtId="170" fontId="137" fillId="0" borderId="331" xfId="0" applyNumberFormat="1" applyFont="1" applyBorder="1"/>
    <xf numFmtId="170" fontId="138" fillId="0" borderId="331" xfId="0" applyNumberFormat="1" applyFont="1" applyBorder="1"/>
    <xf numFmtId="0" fontId="139" fillId="0" borderId="331" xfId="0" applyFont="1" applyBorder="1"/>
    <xf numFmtId="170" fontId="139" fillId="0" borderId="331" xfId="0" applyNumberFormat="1" applyFont="1" applyBorder="1"/>
    <xf numFmtId="0" fontId="125" fillId="27" borderId="335" xfId="663" applyFont="1" applyFill="1" applyBorder="1"/>
    <xf numFmtId="0" fontId="124" fillId="25" borderId="331" xfId="663" applyFont="1" applyFill="1" applyBorder="1" applyAlignment="1">
      <alignment wrapText="1"/>
    </xf>
    <xf numFmtId="0" fontId="123" fillId="25" borderId="331" xfId="663" applyFont="1" applyFill="1" applyBorder="1" applyAlignment="1">
      <alignment wrapText="1"/>
    </xf>
    <xf numFmtId="0" fontId="139" fillId="32" borderId="331" xfId="0" applyFont="1" applyFill="1" applyBorder="1"/>
    <xf numFmtId="0" fontId="140" fillId="32" borderId="331" xfId="0" applyFont="1" applyFill="1" applyBorder="1"/>
    <xf numFmtId="0" fontId="140" fillId="0" borderId="331" xfId="0" applyFont="1" applyBorder="1"/>
    <xf numFmtId="0" fontId="139" fillId="32" borderId="336" xfId="0" applyFont="1" applyFill="1" applyBorder="1"/>
    <xf numFmtId="170" fontId="121" fillId="0" borderId="190" xfId="0" applyNumberFormat="1" applyFont="1" applyBorder="1"/>
    <xf numFmtId="170" fontId="137" fillId="0" borderId="190" xfId="0" applyNumberFormat="1" applyFont="1" applyBorder="1"/>
    <xf numFmtId="0" fontId="121" fillId="0" borderId="190" xfId="0" applyFont="1" applyBorder="1"/>
    <xf numFmtId="0" fontId="137" fillId="0" borderId="190" xfId="0" applyFont="1" applyBorder="1"/>
    <xf numFmtId="170" fontId="138" fillId="0" borderId="190" xfId="0" applyNumberFormat="1" applyFont="1" applyBorder="1"/>
    <xf numFmtId="0" fontId="139" fillId="0" borderId="190" xfId="0" applyFont="1" applyBorder="1"/>
    <xf numFmtId="170" fontId="139" fillId="0" borderId="190" xfId="0" applyNumberFormat="1" applyFont="1" applyBorder="1"/>
    <xf numFmtId="0" fontId="139" fillId="32" borderId="190" xfId="0" applyFont="1" applyFill="1" applyBorder="1"/>
    <xf numFmtId="0" fontId="140" fillId="32" borderId="190" xfId="0" applyFont="1" applyFill="1" applyBorder="1"/>
    <xf numFmtId="0" fontId="140" fillId="0" borderId="190" xfId="0" applyFont="1" applyBorder="1"/>
    <xf numFmtId="0" fontId="139" fillId="32" borderId="337" xfId="0" applyFont="1" applyFill="1" applyBorder="1"/>
    <xf numFmtId="165" fontId="123" fillId="0" borderId="338" xfId="664" applyNumberFormat="1" applyFont="1" applyBorder="1"/>
    <xf numFmtId="165" fontId="124" fillId="0" borderId="338" xfId="664" applyNumberFormat="1" applyFont="1" applyBorder="1"/>
    <xf numFmtId="165" fontId="125" fillId="27" borderId="339" xfId="663" applyNumberFormat="1" applyFont="1" applyFill="1" applyBorder="1" applyAlignment="1">
      <alignment wrapText="1"/>
    </xf>
    <xf numFmtId="165" fontId="124" fillId="0" borderId="338" xfId="664" applyNumberFormat="1" applyFont="1" applyBorder="1" applyAlignment="1">
      <alignment horizontal="center"/>
    </xf>
    <xf numFmtId="165" fontId="125" fillId="27" borderId="339" xfId="663" applyNumberFormat="1" applyFont="1" applyFill="1" applyBorder="1"/>
    <xf numFmtId="165" fontId="123" fillId="25" borderId="338" xfId="664" applyNumberFormat="1" applyFont="1" applyFill="1" applyBorder="1"/>
    <xf numFmtId="165" fontId="124" fillId="32" borderId="338" xfId="664" applyNumberFormat="1" applyFont="1" applyFill="1" applyBorder="1"/>
    <xf numFmtId="165" fontId="124" fillId="32" borderId="340" xfId="664" applyNumberFormat="1" applyFont="1" applyFill="1" applyBorder="1"/>
    <xf numFmtId="165" fontId="124" fillId="0" borderId="340" xfId="664" applyNumberFormat="1" applyFont="1" applyBorder="1"/>
    <xf numFmtId="3" fontId="121" fillId="0" borderId="190" xfId="0" applyNumberFormat="1" applyFont="1" applyBorder="1"/>
    <xf numFmtId="3" fontId="137" fillId="0" borderId="190" xfId="0" applyNumberFormat="1" applyFont="1" applyBorder="1"/>
    <xf numFmtId="3" fontId="138" fillId="0" borderId="190" xfId="0" applyNumberFormat="1" applyFont="1" applyBorder="1"/>
    <xf numFmtId="0" fontId="138" fillId="0" borderId="190" xfId="0" applyFont="1" applyBorder="1"/>
    <xf numFmtId="3" fontId="139" fillId="0" borderId="190" xfId="0" applyNumberFormat="1" applyFont="1" applyBorder="1"/>
    <xf numFmtId="170" fontId="121" fillId="0" borderId="0" xfId="0" applyNumberFormat="1" applyFont="1"/>
    <xf numFmtId="170" fontId="137" fillId="0" borderId="0" xfId="0" applyNumberFormat="1" applyFont="1"/>
    <xf numFmtId="0" fontId="125" fillId="27" borderId="26" xfId="663" applyFont="1" applyFill="1" applyBorder="1" applyAlignment="1">
      <alignment wrapText="1"/>
    </xf>
    <xf numFmtId="0" fontId="121" fillId="0" borderId="0" xfId="0" applyFont="1"/>
    <xf numFmtId="0" fontId="137" fillId="0" borderId="0" xfId="0" applyFont="1"/>
    <xf numFmtId="170" fontId="138" fillId="0" borderId="0" xfId="0" applyNumberFormat="1" applyFont="1"/>
    <xf numFmtId="0" fontId="139" fillId="0" borderId="0" xfId="0" applyFont="1"/>
    <xf numFmtId="170" fontId="139" fillId="0" borderId="0" xfId="0" applyNumberFormat="1" applyFont="1"/>
    <xf numFmtId="0" fontId="125" fillId="27" borderId="26" xfId="663" applyFont="1" applyFill="1" applyBorder="1"/>
    <xf numFmtId="0" fontId="123" fillId="25" borderId="0" xfId="663" applyFont="1" applyFill="1" applyBorder="1" applyAlignment="1">
      <alignment wrapText="1"/>
    </xf>
    <xf numFmtId="3" fontId="139" fillId="0" borderId="0" xfId="0" applyNumberFormat="1" applyFont="1"/>
    <xf numFmtId="0" fontId="139" fillId="32" borderId="0" xfId="0" applyFont="1" applyFill="1"/>
    <xf numFmtId="0" fontId="140" fillId="32" borderId="0" xfId="0" applyFont="1" applyFill="1"/>
    <xf numFmtId="0" fontId="139" fillId="32" borderId="341" xfId="0" applyFont="1" applyFill="1" applyBorder="1"/>
    <xf numFmtId="0" fontId="24" fillId="27" borderId="88" xfId="0" applyFont="1" applyFill="1" applyBorder="1" applyAlignment="1">
      <alignment horizontal="center" vertical="top" wrapText="1"/>
    </xf>
    <xf numFmtId="0" fontId="24" fillId="27" borderId="15" xfId="0" applyFont="1" applyFill="1" applyBorder="1" applyAlignment="1">
      <alignment horizontal="center" vertical="top" wrapText="1"/>
    </xf>
    <xf numFmtId="0" fontId="28" fillId="27" borderId="0" xfId="0" applyFont="1" applyFill="1" applyAlignment="1">
      <alignment horizontal="center" vertical="center" wrapText="1"/>
    </xf>
    <xf numFmtId="0" fontId="5" fillId="32" borderId="10" xfId="0" applyFont="1" applyFill="1" applyBorder="1" applyAlignment="1">
      <alignment vertical="center" wrapText="1"/>
    </xf>
    <xf numFmtId="0" fontId="5" fillId="32" borderId="31" xfId="0" applyFont="1" applyFill="1" applyBorder="1" applyAlignment="1">
      <alignment vertical="center" wrapText="1"/>
    </xf>
    <xf numFmtId="14" fontId="5" fillId="32" borderId="31" xfId="0" applyNumberFormat="1" applyFont="1" applyFill="1" applyBorder="1" applyAlignment="1">
      <alignment vertical="center" wrapText="1"/>
    </xf>
    <xf numFmtId="0" fontId="126" fillId="32" borderId="25" xfId="0" applyFont="1" applyFill="1" applyBorder="1" applyAlignment="1">
      <alignment vertical="center" wrapText="1"/>
    </xf>
    <xf numFmtId="0" fontId="126" fillId="32" borderId="46" xfId="0" applyFont="1" applyFill="1" applyBorder="1" applyAlignment="1">
      <alignment vertical="center" wrapText="1"/>
    </xf>
    <xf numFmtId="14" fontId="5" fillId="32" borderId="46" xfId="0" applyNumberFormat="1" applyFont="1" applyFill="1" applyBorder="1" applyAlignment="1">
      <alignment vertical="center" wrapText="1"/>
    </xf>
    <xf numFmtId="14" fontId="126" fillId="32" borderId="46" xfId="0" applyNumberFormat="1" applyFont="1" applyFill="1" applyBorder="1" applyAlignment="1">
      <alignment vertical="center" wrapText="1"/>
    </xf>
    <xf numFmtId="0" fontId="5" fillId="32" borderId="46" xfId="0" applyFont="1" applyFill="1" applyBorder="1" applyAlignment="1">
      <alignment vertical="center" wrapText="1"/>
    </xf>
    <xf numFmtId="0" fontId="24" fillId="27" borderId="0" xfId="0" applyFont="1" applyFill="1" applyBorder="1" applyAlignment="1">
      <alignment horizontal="center" textRotation="90" wrapText="1"/>
    </xf>
    <xf numFmtId="3" fontId="25" fillId="31" borderId="87" xfId="0" applyNumberFormat="1" applyFont="1" applyFill="1" applyBorder="1"/>
    <xf numFmtId="172" fontId="25" fillId="0" borderId="0" xfId="0" applyNumberFormat="1" applyFont="1" applyBorder="1"/>
    <xf numFmtId="172" fontId="67" fillId="0" borderId="0" xfId="0" applyNumberFormat="1" applyFont="1" applyBorder="1"/>
    <xf numFmtId="172" fontId="128" fillId="37" borderId="87" xfId="0" applyNumberFormat="1" applyFont="1" applyFill="1" applyBorder="1"/>
    <xf numFmtId="0" fontId="25" fillId="0" borderId="301" xfId="0" applyFont="1" applyBorder="1" applyAlignment="1">
      <alignment vertical="center" wrapText="1"/>
    </xf>
    <xf numFmtId="0" fontId="25" fillId="0" borderId="302" xfId="0" applyFont="1" applyBorder="1" applyAlignment="1">
      <alignment vertical="center" wrapText="1"/>
    </xf>
    <xf numFmtId="16" fontId="25" fillId="0" borderId="302" xfId="0" applyNumberFormat="1" applyFont="1" applyBorder="1" applyAlignment="1">
      <alignment vertical="center" wrapText="1"/>
    </xf>
    <xf numFmtId="10" fontId="25" fillId="0" borderId="303" xfId="0" applyNumberFormat="1" applyFont="1" applyBorder="1" applyAlignment="1">
      <alignment vertical="center" wrapText="1"/>
    </xf>
    <xf numFmtId="175" fontId="106" fillId="0" borderId="145" xfId="467" applyNumberFormat="1" applyFont="1" applyBorder="1" applyAlignment="1">
      <alignment horizontal="center" vertical="center" wrapText="1"/>
    </xf>
    <xf numFmtId="0" fontId="58" fillId="0" borderId="10" xfId="467" applyFont="1" applyBorder="1" applyAlignment="1">
      <alignment vertical="center" wrapText="1"/>
    </xf>
    <xf numFmtId="175" fontId="25" fillId="0" borderId="10" xfId="658" applyNumberFormat="1" applyFont="1" applyBorder="1" applyAlignment="1">
      <alignment vertical="center"/>
    </xf>
    <xf numFmtId="0" fontId="25" fillId="0" borderId="10" xfId="658" applyFont="1" applyBorder="1" applyAlignment="1">
      <alignment horizontal="center" vertical="center"/>
    </xf>
    <xf numFmtId="0" fontId="141" fillId="0" borderId="10" xfId="0" applyFont="1" applyBorder="1" applyAlignment="1">
      <alignment vertical="center" wrapText="1"/>
    </xf>
    <xf numFmtId="0" fontId="25" fillId="0" borderId="10" xfId="467" applyFont="1" applyBorder="1" applyAlignment="1">
      <alignment vertical="center"/>
    </xf>
    <xf numFmtId="175" fontId="25" fillId="0" borderId="10" xfId="658" applyNumberFormat="1" applyFont="1" applyBorder="1" applyAlignment="1">
      <alignment horizontal="center" vertical="center"/>
    </xf>
    <xf numFmtId="0" fontId="25" fillId="0" borderId="10" xfId="658" applyFont="1" applyBorder="1" applyAlignment="1">
      <alignment horizontal="center" vertical="center" wrapText="1"/>
    </xf>
    <xf numFmtId="0" fontId="25" fillId="0" borderId="30" xfId="658" applyFont="1" applyBorder="1" applyAlignment="1">
      <alignment horizontal="center" vertical="center" wrapText="1"/>
    </xf>
    <xf numFmtId="0" fontId="25" fillId="0" borderId="31" xfId="658" applyFont="1" applyBorder="1" applyAlignment="1">
      <alignment horizontal="center" vertical="center" wrapText="1"/>
    </xf>
    <xf numFmtId="0" fontId="29" fillId="0" borderId="10" xfId="658" applyFont="1" applyBorder="1" applyAlignment="1">
      <alignment horizontal="center" vertical="center" wrapText="1"/>
    </xf>
    <xf numFmtId="0" fontId="141" fillId="0" borderId="145" xfId="0" applyFont="1" applyBorder="1" applyAlignment="1">
      <alignment horizontal="justify" vertical="center" wrapText="1"/>
    </xf>
    <xf numFmtId="0" fontId="25" fillId="0" borderId="0" xfId="0" applyFont="1" applyAlignment="1">
      <alignment horizontal="justify" vertical="center" wrapText="1"/>
    </xf>
    <xf numFmtId="0" fontId="28" fillId="27" borderId="30" xfId="0" applyFont="1" applyFill="1" applyBorder="1" applyAlignment="1">
      <alignment horizontal="center"/>
    </xf>
    <xf numFmtId="0" fontId="28" fillId="27" borderId="29" xfId="0" applyFont="1" applyFill="1" applyBorder="1" applyAlignment="1">
      <alignment horizontal="center"/>
    </xf>
    <xf numFmtId="0" fontId="28" fillId="27" borderId="31" xfId="0" applyFont="1" applyFill="1" applyBorder="1" applyAlignment="1">
      <alignment horizontal="center"/>
    </xf>
    <xf numFmtId="0" fontId="24" fillId="27" borderId="30" xfId="0" applyFont="1" applyFill="1" applyBorder="1" applyAlignment="1">
      <alignment horizontal="center" vertical="top" wrapText="1"/>
    </xf>
    <xf numFmtId="0" fontId="24" fillId="27" borderId="29" xfId="0" applyFont="1" applyFill="1" applyBorder="1" applyAlignment="1">
      <alignment horizontal="center" vertical="top" wrapText="1"/>
    </xf>
    <xf numFmtId="0" fontId="24" fillId="27" borderId="31" xfId="0" applyFont="1" applyFill="1" applyBorder="1" applyAlignment="1">
      <alignment horizontal="center" vertical="top" wrapText="1"/>
    </xf>
    <xf numFmtId="0" fontId="24" fillId="27" borderId="30" xfId="0" applyFont="1" applyFill="1" applyBorder="1" applyAlignment="1">
      <alignment horizontal="center"/>
    </xf>
    <xf numFmtId="0" fontId="24" fillId="27" borderId="29" xfId="0" applyFont="1" applyFill="1" applyBorder="1" applyAlignment="1">
      <alignment horizontal="center"/>
    </xf>
    <xf numFmtId="0" fontId="24" fillId="27" borderId="31" xfId="0" applyFont="1" applyFill="1" applyBorder="1" applyAlignment="1">
      <alignment horizontal="center"/>
    </xf>
    <xf numFmtId="0" fontId="25" fillId="0" borderId="30" xfId="0" applyFont="1" applyBorder="1" applyAlignment="1">
      <alignment horizontal="center"/>
    </xf>
    <xf numFmtId="0" fontId="25" fillId="0" borderId="29" xfId="0" applyFont="1" applyBorder="1" applyAlignment="1">
      <alignment horizontal="center"/>
    </xf>
    <xf numFmtId="0" fontId="25" fillId="0" borderId="31" xfId="0" applyFont="1" applyBorder="1" applyAlignment="1">
      <alignment horizontal="center"/>
    </xf>
    <xf numFmtId="168" fontId="28" fillId="27" borderId="30" xfId="0" applyNumberFormat="1" applyFont="1" applyFill="1" applyBorder="1" applyAlignment="1">
      <alignment horizontal="center"/>
    </xf>
    <xf numFmtId="168" fontId="28" fillId="27" borderId="29" xfId="0" applyNumberFormat="1" applyFont="1" applyFill="1" applyBorder="1" applyAlignment="1">
      <alignment horizontal="center"/>
    </xf>
    <xf numFmtId="168" fontId="28" fillId="27" borderId="31" xfId="0" applyNumberFormat="1" applyFont="1" applyFill="1" applyBorder="1" applyAlignment="1">
      <alignment horizontal="center"/>
    </xf>
    <xf numFmtId="168" fontId="24" fillId="27" borderId="30" xfId="0" applyNumberFormat="1" applyFont="1" applyFill="1" applyBorder="1" applyAlignment="1">
      <alignment horizontal="center"/>
    </xf>
    <xf numFmtId="168" fontId="24" fillId="27" borderId="29" xfId="0" applyNumberFormat="1" applyFont="1" applyFill="1" applyBorder="1" applyAlignment="1">
      <alignment horizontal="center"/>
    </xf>
    <xf numFmtId="168" fontId="24" fillId="27" borderId="31" xfId="0" applyNumberFormat="1" applyFont="1" applyFill="1" applyBorder="1" applyAlignment="1">
      <alignment horizontal="center"/>
    </xf>
    <xf numFmtId="2" fontId="25" fillId="32" borderId="30" xfId="0" applyNumberFormat="1" applyFont="1" applyFill="1" applyBorder="1" applyAlignment="1">
      <alignment horizontal="center"/>
    </xf>
    <xf numFmtId="2" fontId="25" fillId="32" borderId="29" xfId="0" applyNumberFormat="1" applyFont="1" applyFill="1" applyBorder="1" applyAlignment="1">
      <alignment horizontal="center"/>
    </xf>
    <xf numFmtId="2" fontId="25" fillId="32" borderId="31" xfId="0" applyNumberFormat="1" applyFont="1" applyFill="1" applyBorder="1" applyAlignment="1">
      <alignment horizontal="center"/>
    </xf>
    <xf numFmtId="3" fontId="28" fillId="27" borderId="26" xfId="0" applyNumberFormat="1" applyFont="1" applyFill="1" applyBorder="1" applyAlignment="1">
      <alignment horizontal="center" vertical="center" wrapText="1"/>
    </xf>
    <xf numFmtId="0" fontId="112" fillId="0" borderId="224" xfId="663" applyFont="1" applyBorder="1" applyAlignment="1">
      <alignment vertical="top" wrapText="1"/>
    </xf>
    <xf numFmtId="0" fontId="112" fillId="0" borderId="299" xfId="663" applyFont="1" applyBorder="1" applyAlignment="1">
      <alignment vertical="top" wrapText="1"/>
    </xf>
    <xf numFmtId="0" fontId="28" fillId="27" borderId="262" xfId="690" applyFont="1" applyFill="1" applyBorder="1" applyAlignment="1">
      <alignment horizontal="center" vertical="top" wrapText="1"/>
    </xf>
    <xf numFmtId="0" fontId="28" fillId="27" borderId="57" xfId="690" applyFont="1" applyFill="1" applyBorder="1" applyAlignment="1">
      <alignment horizontal="center" vertical="top" wrapText="1"/>
    </xf>
    <xf numFmtId="0" fontId="28" fillId="27" borderId="263" xfId="690" applyFont="1" applyFill="1" applyBorder="1" applyAlignment="1">
      <alignment horizontal="center" vertical="top" wrapText="1"/>
    </xf>
    <xf numFmtId="0" fontId="24" fillId="27" borderId="241" xfId="0" applyFont="1" applyFill="1" applyBorder="1" applyAlignment="1">
      <alignment horizontal="center" vertical="top" wrapText="1"/>
    </xf>
    <xf numFmtId="0" fontId="102" fillId="27" borderId="241" xfId="0" applyFont="1" applyFill="1" applyBorder="1" applyAlignment="1">
      <alignment horizontal="center" vertical="center" wrapText="1"/>
    </xf>
    <xf numFmtId="0" fontId="24" fillId="27" borderId="241" xfId="0" applyFont="1" applyFill="1" applyBorder="1" applyAlignment="1">
      <alignment horizontal="center" vertical="center" wrapText="1"/>
    </xf>
    <xf numFmtId="0" fontId="24" fillId="27" borderId="241" xfId="0" applyFont="1" applyFill="1" applyBorder="1" applyAlignment="1">
      <alignment horizontal="justify" vertical="top" wrapText="1"/>
    </xf>
    <xf numFmtId="0" fontId="102" fillId="27" borderId="264" xfId="0" applyFont="1" applyFill="1" applyBorder="1" applyAlignment="1">
      <alignment horizontal="center" vertical="center" wrapText="1"/>
    </xf>
    <xf numFmtId="0" fontId="102" fillId="27" borderId="265" xfId="0" applyFont="1" applyFill="1" applyBorder="1" applyAlignment="1">
      <alignment horizontal="center" vertical="center" wrapText="1"/>
    </xf>
    <xf numFmtId="0" fontId="102" fillId="27" borderId="266" xfId="0" applyFont="1" applyFill="1" applyBorder="1" applyAlignment="1">
      <alignment horizontal="center" vertical="center" wrapText="1"/>
    </xf>
    <xf numFmtId="0" fontId="24" fillId="27" borderId="245" xfId="0" applyFont="1" applyFill="1" applyBorder="1" applyAlignment="1">
      <alignment horizontal="center" vertical="top" wrapText="1"/>
    </xf>
    <xf numFmtId="0" fontId="24" fillId="27" borderId="246" xfId="0" applyFont="1" applyFill="1" applyBorder="1" applyAlignment="1">
      <alignment horizontal="center" vertical="top" wrapText="1"/>
    </xf>
    <xf numFmtId="0" fontId="24" fillId="27" borderId="247" xfId="0" applyFont="1" applyFill="1" applyBorder="1" applyAlignment="1">
      <alignment horizontal="center" vertical="top" wrapText="1"/>
    </xf>
    <xf numFmtId="0" fontId="24" fillId="27" borderId="249" xfId="0" applyFont="1" applyFill="1" applyBorder="1" applyAlignment="1">
      <alignment horizontal="center" vertical="top" wrapText="1"/>
    </xf>
    <xf numFmtId="0" fontId="24" fillId="27" borderId="248" xfId="0" applyFont="1" applyFill="1" applyBorder="1" applyAlignment="1">
      <alignment horizontal="center" vertical="top" wrapText="1"/>
    </xf>
    <xf numFmtId="0" fontId="63" fillId="0" borderId="0" xfId="0" applyFont="1" applyAlignment="1">
      <alignment horizontal="left"/>
    </xf>
    <xf numFmtId="0" fontId="28" fillId="27" borderId="77" xfId="0" applyFont="1" applyFill="1" applyBorder="1" applyAlignment="1">
      <alignment horizontal="center" vertical="top" wrapText="1"/>
    </xf>
    <xf numFmtId="0" fontId="28" fillId="27" borderId="76" xfId="0" applyFont="1" applyFill="1" applyBorder="1" applyAlignment="1">
      <alignment horizontal="center" vertical="top" wrapText="1"/>
    </xf>
    <xf numFmtId="0" fontId="28" fillId="27" borderId="198" xfId="0" applyFont="1" applyFill="1" applyBorder="1" applyAlignment="1">
      <alignment horizontal="center" vertical="top" wrapText="1"/>
    </xf>
    <xf numFmtId="0" fontId="28" fillId="27" borderId="199" xfId="0" applyFont="1" applyFill="1" applyBorder="1" applyAlignment="1">
      <alignment horizontal="center" vertical="top" wrapText="1"/>
    </xf>
    <xf numFmtId="0" fontId="28" fillId="27" borderId="75" xfId="0" applyFont="1" applyFill="1" applyBorder="1" applyAlignment="1">
      <alignment horizontal="center" vertical="top" wrapText="1"/>
    </xf>
    <xf numFmtId="0" fontId="24" fillId="27" borderId="88" xfId="0" applyFont="1" applyFill="1" applyBorder="1" applyAlignment="1">
      <alignment horizontal="center" vertical="center" wrapText="1"/>
    </xf>
    <xf numFmtId="0" fontId="24" fillId="27" borderId="15" xfId="0" applyFont="1" applyFill="1" applyBorder="1" applyAlignment="1">
      <alignment horizontal="center" vertical="center" wrapText="1"/>
    </xf>
    <xf numFmtId="0" fontId="24" fillId="27" borderId="32" xfId="0" applyFont="1" applyFill="1" applyBorder="1" applyAlignment="1">
      <alignment horizontal="center" vertical="center" wrapText="1"/>
    </xf>
    <xf numFmtId="0" fontId="24" fillId="27" borderId="18" xfId="0" applyFont="1" applyFill="1" applyBorder="1" applyAlignment="1">
      <alignment horizontal="center" vertical="center" wrapText="1"/>
    </xf>
    <xf numFmtId="0" fontId="24" fillId="27" borderId="88" xfId="0" applyFont="1" applyFill="1" applyBorder="1" applyAlignment="1">
      <alignment horizontal="center" vertical="top" wrapText="1"/>
    </xf>
    <xf numFmtId="0" fontId="24" fillId="27" borderId="17" xfId="0" applyFont="1" applyFill="1" applyBorder="1" applyAlignment="1">
      <alignment horizontal="center" vertical="top" wrapText="1"/>
    </xf>
    <xf numFmtId="0" fontId="24" fillId="27" borderId="202" xfId="0" applyFont="1" applyFill="1" applyBorder="1" applyAlignment="1">
      <alignment horizontal="center" vertical="top" wrapText="1"/>
    </xf>
    <xf numFmtId="0" fontId="24" fillId="27" borderId="32" xfId="0" applyFont="1" applyFill="1" applyBorder="1" applyAlignment="1">
      <alignment horizontal="center" vertical="top" wrapText="1"/>
    </xf>
    <xf numFmtId="0" fontId="24" fillId="27" borderId="87" xfId="0" applyFont="1" applyFill="1" applyBorder="1" applyAlignment="1">
      <alignment horizontal="center" vertical="top" wrapText="1"/>
    </xf>
    <xf numFmtId="0" fontId="24" fillId="27" borderId="203" xfId="0" applyFont="1" applyFill="1" applyBorder="1" applyAlignment="1">
      <alignment horizontal="center" vertical="top" wrapText="1"/>
    </xf>
    <xf numFmtId="0" fontId="24" fillId="27" borderId="208" xfId="0" applyFont="1" applyFill="1" applyBorder="1" applyAlignment="1">
      <alignment horizontal="center" vertical="top" wrapText="1"/>
    </xf>
    <xf numFmtId="0" fontId="24" fillId="27" borderId="209" xfId="0" applyFont="1" applyFill="1" applyBorder="1" applyAlignment="1">
      <alignment horizontal="center" vertical="top" wrapText="1"/>
    </xf>
    <xf numFmtId="0" fontId="24" fillId="27" borderId="208" xfId="0" applyFont="1" applyFill="1" applyBorder="1" applyAlignment="1">
      <alignment horizontal="center" vertical="center" wrapText="1"/>
    </xf>
    <xf numFmtId="0" fontId="24" fillId="27" borderId="17" xfId="0" applyFont="1" applyFill="1" applyBorder="1" applyAlignment="1">
      <alignment horizontal="center" vertical="center" wrapText="1"/>
    </xf>
    <xf numFmtId="0" fontId="24" fillId="27" borderId="202" xfId="0" applyFont="1" applyFill="1" applyBorder="1" applyAlignment="1">
      <alignment horizontal="center" vertical="center" wrapText="1"/>
    </xf>
    <xf numFmtId="0" fontId="24" fillId="27" borderId="209" xfId="0" applyFont="1" applyFill="1" applyBorder="1" applyAlignment="1">
      <alignment horizontal="center" vertical="center" wrapText="1"/>
    </xf>
    <xf numFmtId="0" fontId="24" fillId="27" borderId="87" xfId="0" applyFont="1" applyFill="1" applyBorder="1" applyAlignment="1">
      <alignment horizontal="center" vertical="center" wrapText="1"/>
    </xf>
    <xf numFmtId="0" fontId="24" fillId="27" borderId="203" xfId="0" applyFont="1" applyFill="1" applyBorder="1" applyAlignment="1">
      <alignment horizontal="center" vertical="center" wrapText="1"/>
    </xf>
    <xf numFmtId="0" fontId="24" fillId="27" borderId="15" xfId="0" applyFont="1" applyFill="1" applyBorder="1" applyAlignment="1">
      <alignment horizontal="center" vertical="top" wrapText="1"/>
    </xf>
    <xf numFmtId="0" fontId="24" fillId="27" borderId="18" xfId="0" applyFont="1" applyFill="1" applyBorder="1" applyAlignment="1">
      <alignment horizontal="center" vertical="top" wrapText="1"/>
    </xf>
    <xf numFmtId="0" fontId="24" fillId="27" borderId="197" xfId="0" applyFont="1" applyFill="1" applyBorder="1" applyAlignment="1">
      <alignment horizontal="center" vertical="top" wrapText="1"/>
    </xf>
    <xf numFmtId="0" fontId="24" fillId="27" borderId="214" xfId="0" applyFont="1" applyFill="1" applyBorder="1" applyAlignment="1">
      <alignment horizontal="center" vertical="top" wrapText="1"/>
    </xf>
    <xf numFmtId="0" fontId="24" fillId="27" borderId="76" xfId="0" applyFont="1" applyFill="1" applyBorder="1" applyAlignment="1">
      <alignment horizontal="center" vertical="top" wrapText="1"/>
    </xf>
    <xf numFmtId="0" fontId="24" fillId="27" borderId="75" xfId="0" applyFont="1" applyFill="1" applyBorder="1" applyAlignment="1">
      <alignment horizontal="center" vertical="top" wrapText="1"/>
    </xf>
    <xf numFmtId="0" fontId="24" fillId="27" borderId="73" xfId="0" applyFont="1" applyFill="1" applyBorder="1" applyAlignment="1">
      <alignment horizontal="center" vertical="top" wrapText="1"/>
    </xf>
    <xf numFmtId="0" fontId="24" fillId="27" borderId="72" xfId="0" applyFont="1" applyFill="1" applyBorder="1" applyAlignment="1">
      <alignment horizontal="center" vertical="top" wrapText="1"/>
    </xf>
    <xf numFmtId="0" fontId="24" fillId="27" borderId="200" xfId="0" applyFont="1" applyFill="1" applyBorder="1" applyAlignment="1">
      <alignment horizontal="center" vertical="top" wrapText="1"/>
    </xf>
    <xf numFmtId="0" fontId="24" fillId="27" borderId="217" xfId="0" applyFont="1" applyFill="1" applyBorder="1" applyAlignment="1">
      <alignment horizontal="center" vertical="top" wrapText="1"/>
    </xf>
    <xf numFmtId="0" fontId="24" fillId="27" borderId="70" xfId="0" applyFont="1" applyFill="1" applyBorder="1" applyAlignment="1">
      <alignment horizontal="center" vertical="top" wrapText="1"/>
    </xf>
    <xf numFmtId="0" fontId="24" fillId="27" borderId="68" xfId="0" applyFont="1" applyFill="1" applyBorder="1" applyAlignment="1">
      <alignment horizontal="center" vertical="top" wrapText="1"/>
    </xf>
    <xf numFmtId="0" fontId="24" fillId="27" borderId="69" xfId="0" applyFont="1" applyFill="1" applyBorder="1" applyAlignment="1">
      <alignment horizontal="center" vertical="top" wrapText="1"/>
    </xf>
    <xf numFmtId="0" fontId="24" fillId="27" borderId="67" xfId="0" applyFont="1" applyFill="1" applyBorder="1" applyAlignment="1">
      <alignment horizontal="center" vertical="top" wrapText="1"/>
    </xf>
    <xf numFmtId="0" fontId="24" fillId="27" borderId="13" xfId="0" applyFont="1" applyFill="1" applyBorder="1" applyAlignment="1">
      <alignment horizontal="center" vertical="top" wrapText="1"/>
    </xf>
    <xf numFmtId="0" fontId="24" fillId="27" borderId="201" xfId="0" applyFont="1" applyFill="1" applyBorder="1" applyAlignment="1">
      <alignment horizontal="center" vertical="top" wrapText="1"/>
    </xf>
    <xf numFmtId="0" fontId="24" fillId="27" borderId="218" xfId="0" applyFont="1" applyFill="1" applyBorder="1" applyAlignment="1">
      <alignment horizontal="center" vertical="top" wrapText="1"/>
    </xf>
    <xf numFmtId="0" fontId="24" fillId="27" borderId="71" xfId="0" applyFont="1" applyFill="1" applyBorder="1" applyAlignment="1">
      <alignment horizontal="center" vertical="top" wrapText="1"/>
    </xf>
    <xf numFmtId="0" fontId="24" fillId="27" borderId="165" xfId="0" applyFont="1" applyFill="1" applyBorder="1" applyAlignment="1">
      <alignment horizontal="center" vertical="top" wrapText="1"/>
    </xf>
    <xf numFmtId="0" fontId="24" fillId="27" borderId="77" xfId="0" applyFont="1" applyFill="1" applyBorder="1" applyAlignment="1">
      <alignment horizontal="center" vertical="top" wrapText="1"/>
    </xf>
    <xf numFmtId="0" fontId="24" fillId="27" borderId="74" xfId="0" applyFont="1" applyFill="1" applyBorder="1" applyAlignment="1">
      <alignment horizontal="center" vertical="top" wrapText="1"/>
    </xf>
    <xf numFmtId="0" fontId="24" fillId="27" borderId="166" xfId="0" applyFont="1" applyFill="1" applyBorder="1" applyAlignment="1">
      <alignment horizontal="center" vertical="top" wrapText="1"/>
    </xf>
    <xf numFmtId="0" fontId="24" fillId="27" borderId="196" xfId="0" applyFont="1" applyFill="1" applyBorder="1" applyAlignment="1">
      <alignment horizontal="center" vertical="top" wrapText="1"/>
    </xf>
    <xf numFmtId="0" fontId="24" fillId="27" borderId="198" xfId="0" applyFont="1" applyFill="1" applyBorder="1" applyAlignment="1">
      <alignment horizontal="center" vertical="top" wrapText="1"/>
    </xf>
    <xf numFmtId="0" fontId="24" fillId="27" borderId="199" xfId="0" applyFont="1" applyFill="1" applyBorder="1" applyAlignment="1">
      <alignment horizontal="center" vertical="top" wrapText="1"/>
    </xf>
    <xf numFmtId="0" fontId="24" fillId="27" borderId="215" xfId="0" applyFont="1" applyFill="1" applyBorder="1" applyAlignment="1">
      <alignment horizontal="center" vertical="top" wrapText="1"/>
    </xf>
    <xf numFmtId="0" fontId="24" fillId="27" borderId="216" xfId="0" applyFont="1" applyFill="1" applyBorder="1" applyAlignment="1">
      <alignment horizontal="center" vertical="top" wrapText="1"/>
    </xf>
    <xf numFmtId="3" fontId="31" fillId="36" borderId="52" xfId="0" applyNumberFormat="1" applyFont="1" applyFill="1" applyBorder="1" applyAlignment="1">
      <alignment horizontal="left" vertical="center" wrapText="1"/>
    </xf>
    <xf numFmtId="3" fontId="31" fillId="36" borderId="57" xfId="0" applyNumberFormat="1" applyFont="1" applyFill="1" applyBorder="1" applyAlignment="1">
      <alignment horizontal="left" vertical="center" wrapText="1"/>
    </xf>
    <xf numFmtId="0" fontId="24" fillId="27" borderId="238"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4" fillId="27" borderId="57" xfId="0" applyFont="1" applyFill="1" applyBorder="1" applyAlignment="1">
      <alignment horizontal="center" vertical="center" wrapText="1"/>
    </xf>
    <xf numFmtId="0" fontId="24" fillId="27" borderId="239" xfId="0" applyFont="1" applyFill="1" applyBorder="1" applyAlignment="1">
      <alignment horizontal="center" vertical="center" wrapText="1"/>
    </xf>
    <xf numFmtId="0" fontId="28" fillId="27" borderId="120" xfId="0" applyFont="1" applyFill="1" applyBorder="1" applyAlignment="1">
      <alignment horizontal="center" vertical="top" wrapText="1"/>
    </xf>
    <xf numFmtId="0" fontId="28" fillId="27" borderId="216" xfId="0" applyFont="1" applyFill="1" applyBorder="1" applyAlignment="1">
      <alignment horizontal="center" vertical="top" wrapText="1"/>
    </xf>
    <xf numFmtId="0" fontId="24" fillId="27" borderId="118" xfId="0" applyFont="1" applyFill="1" applyBorder="1" applyAlignment="1">
      <alignment horizontal="center" vertical="center" wrapText="1"/>
    </xf>
    <xf numFmtId="0" fontId="24" fillId="27" borderId="232" xfId="0" applyFont="1" applyFill="1" applyBorder="1" applyAlignment="1">
      <alignment horizontal="center" vertical="center" wrapText="1"/>
    </xf>
    <xf numFmtId="0" fontId="24" fillId="27" borderId="73" xfId="0" applyFont="1" applyFill="1" applyBorder="1" applyAlignment="1">
      <alignment horizontal="center" vertical="center" wrapText="1"/>
    </xf>
    <xf numFmtId="0" fontId="24" fillId="27" borderId="233" xfId="0" applyFont="1" applyFill="1" applyBorder="1" applyAlignment="1">
      <alignment horizontal="center" vertical="center" wrapText="1"/>
    </xf>
    <xf numFmtId="0" fontId="24" fillId="27" borderId="236" xfId="0" applyFont="1" applyFill="1" applyBorder="1" applyAlignment="1">
      <alignment horizontal="center" vertical="center" wrapText="1"/>
    </xf>
    <xf numFmtId="0" fontId="24" fillId="27" borderId="237" xfId="0" applyFont="1" applyFill="1" applyBorder="1" applyAlignment="1">
      <alignment horizontal="center" vertical="center" wrapText="1"/>
    </xf>
    <xf numFmtId="0" fontId="24" fillId="27" borderId="135" xfId="0" applyFont="1" applyFill="1" applyBorder="1" applyAlignment="1">
      <alignment horizontal="center" vertical="center" wrapText="1"/>
    </xf>
    <xf numFmtId="0" fontId="24" fillId="27" borderId="128" xfId="0" applyFont="1" applyFill="1" applyBorder="1" applyAlignment="1">
      <alignment horizontal="center" vertical="center" wrapText="1"/>
    </xf>
    <xf numFmtId="0" fontId="24" fillId="27" borderId="133" xfId="0" applyFont="1" applyFill="1" applyBorder="1" applyAlignment="1">
      <alignment horizontal="center" vertical="center" wrapText="1"/>
    </xf>
    <xf numFmtId="0" fontId="24" fillId="27" borderId="127" xfId="0" applyFont="1" applyFill="1" applyBorder="1" applyAlignment="1">
      <alignment horizontal="center" vertical="center" wrapText="1"/>
    </xf>
    <xf numFmtId="0" fontId="24" fillId="27" borderId="131" xfId="0" applyFont="1" applyFill="1" applyBorder="1" applyAlignment="1">
      <alignment horizontal="center" vertical="top" wrapText="1"/>
    </xf>
    <xf numFmtId="0" fontId="24" fillId="27" borderId="130" xfId="0" applyFont="1" applyFill="1" applyBorder="1" applyAlignment="1">
      <alignment horizontal="center" vertical="top" wrapText="1"/>
    </xf>
    <xf numFmtId="0" fontId="24" fillId="27" borderId="129" xfId="0" applyFont="1" applyFill="1" applyBorder="1" applyAlignment="1">
      <alignment horizontal="center" vertical="top" wrapText="1"/>
    </xf>
    <xf numFmtId="0" fontId="24" fillId="27" borderId="135" xfId="468" applyFont="1" applyFill="1" applyBorder="1" applyAlignment="1">
      <alignment horizontal="center" vertical="center" wrapText="1"/>
    </xf>
    <xf numFmtId="0" fontId="24" fillId="27" borderId="128" xfId="468" applyFont="1" applyFill="1" applyBorder="1" applyAlignment="1">
      <alignment horizontal="center" vertical="center" wrapText="1"/>
    </xf>
    <xf numFmtId="0" fontId="24" fillId="27" borderId="133" xfId="468" applyFont="1" applyFill="1" applyBorder="1" applyAlignment="1">
      <alignment horizontal="center" vertical="center" wrapText="1"/>
    </xf>
    <xf numFmtId="0" fontId="24" fillId="27" borderId="127" xfId="468" applyFont="1" applyFill="1" applyBorder="1" applyAlignment="1">
      <alignment horizontal="center" vertical="center" wrapText="1"/>
    </xf>
    <xf numFmtId="0" fontId="25" fillId="26" borderId="19" xfId="0" applyFont="1" applyFill="1" applyBorder="1" applyAlignment="1">
      <alignment horizontal="left" vertical="center" wrapText="1"/>
    </xf>
    <xf numFmtId="0" fontId="25" fillId="26" borderId="25" xfId="0" applyFont="1" applyFill="1" applyBorder="1" applyAlignment="1">
      <alignment horizontal="left" vertical="center" wrapText="1"/>
    </xf>
    <xf numFmtId="0" fontId="28" fillId="27" borderId="144" xfId="0" applyFont="1" applyFill="1" applyBorder="1" applyAlignment="1">
      <alignment horizontal="center" vertical="center" wrapText="1"/>
    </xf>
    <xf numFmtId="0" fontId="28" fillId="27" borderId="299" xfId="0" applyFont="1" applyFill="1" applyBorder="1" applyAlignment="1">
      <alignment horizontal="center" vertical="center" wrapText="1"/>
    </xf>
    <xf numFmtId="10" fontId="25" fillId="0" borderId="145" xfId="0" applyNumberFormat="1" applyFont="1" applyBorder="1" applyAlignment="1">
      <alignment horizontal="center" vertical="center" wrapText="1"/>
    </xf>
    <xf numFmtId="0" fontId="52" fillId="38" borderId="33" xfId="0" applyFont="1" applyFill="1" applyBorder="1" applyAlignment="1">
      <alignment horizontal="center" vertical="center" wrapText="1"/>
    </xf>
    <xf numFmtId="0" fontId="52" fillId="38" borderId="0" xfId="0" applyFont="1" applyFill="1" applyAlignment="1">
      <alignment horizontal="center" vertical="center" wrapText="1"/>
    </xf>
    <xf numFmtId="0" fontId="28" fillId="27" borderId="33" xfId="0" applyFont="1" applyFill="1" applyBorder="1" applyAlignment="1">
      <alignment horizontal="center" vertical="center" wrapText="1"/>
    </xf>
    <xf numFmtId="0" fontId="28" fillId="27" borderId="0" xfId="0" applyFont="1" applyFill="1" applyAlignment="1">
      <alignment horizontal="center" vertical="center" wrapText="1"/>
    </xf>
    <xf numFmtId="0" fontId="28" fillId="27" borderId="224" xfId="0" applyFont="1" applyFill="1" applyBorder="1" applyAlignment="1">
      <alignment horizontal="center" vertical="center" wrapText="1"/>
    </xf>
    <xf numFmtId="0" fontId="28" fillId="27" borderId="145" xfId="0" applyFont="1" applyFill="1" applyBorder="1" applyAlignment="1">
      <alignment horizontal="center" vertical="center" wrapText="1"/>
    </xf>
    <xf numFmtId="0" fontId="136" fillId="41" borderId="229" xfId="0" applyFont="1" applyFill="1" applyBorder="1" applyAlignment="1">
      <alignment horizontal="center"/>
    </xf>
    <xf numFmtId="0" fontId="28" fillId="34" borderId="145" xfId="0" applyFont="1" applyFill="1" applyBorder="1" applyAlignment="1">
      <alignment horizontal="center" vertical="center" wrapText="1"/>
    </xf>
    <xf numFmtId="0" fontId="128" fillId="34" borderId="226" xfId="0" applyFont="1" applyFill="1" applyBorder="1" applyAlignment="1">
      <alignment horizontal="center" wrapText="1"/>
    </xf>
    <xf numFmtId="0" fontId="128" fillId="34" borderId="221" xfId="0" applyFont="1" applyFill="1" applyBorder="1" applyAlignment="1">
      <alignment horizontal="center" wrapText="1"/>
    </xf>
    <xf numFmtId="0" fontId="24" fillId="27" borderId="0" xfId="0" applyFont="1" applyFill="1" applyAlignment="1">
      <alignment horizontal="center"/>
    </xf>
    <xf numFmtId="0" fontId="25" fillId="0" borderId="19" xfId="474" applyFont="1" applyBorder="1" applyAlignment="1">
      <alignment horizontal="center" vertical="center" wrapText="1"/>
    </xf>
    <xf numFmtId="0" fontId="25" fillId="0" borderId="25" xfId="474" applyFont="1" applyBorder="1" applyAlignment="1">
      <alignment horizontal="center" vertical="center" wrapText="1"/>
    </xf>
    <xf numFmtId="1" fontId="25" fillId="0" borderId="19" xfId="474" applyNumberFormat="1" applyFont="1" applyBorder="1" applyAlignment="1">
      <alignment horizontal="center" vertical="center" wrapText="1"/>
    </xf>
    <xf numFmtId="1" fontId="25" fillId="0" borderId="25" xfId="474" applyNumberFormat="1" applyFont="1" applyBorder="1" applyAlignment="1">
      <alignment horizontal="center" vertical="center" wrapText="1"/>
    </xf>
    <xf numFmtId="0" fontId="27" fillId="0" borderId="135" xfId="675" applyFont="1" applyBorder="1" applyAlignment="1">
      <alignment horizontal="center" vertical="center" wrapText="1"/>
    </xf>
    <xf numFmtId="0" fontId="27" fillId="0" borderId="128" xfId="675" applyFont="1" applyBorder="1" applyAlignment="1">
      <alignment horizontal="center" vertical="center" wrapText="1"/>
    </xf>
    <xf numFmtId="0" fontId="27" fillId="0" borderId="39" xfId="675" applyFont="1" applyBorder="1" applyAlignment="1">
      <alignment horizontal="center" vertical="center" wrapText="1"/>
    </xf>
    <xf numFmtId="0" fontId="64" fillId="27" borderId="36" xfId="675" applyFont="1" applyFill="1" applyBorder="1" applyAlignment="1">
      <alignment horizontal="center" wrapText="1"/>
    </xf>
    <xf numFmtId="0" fontId="64" fillId="27" borderId="35" xfId="675" applyFont="1" applyFill="1" applyBorder="1" applyAlignment="1">
      <alignment horizontal="center" wrapText="1"/>
    </xf>
    <xf numFmtId="0" fontId="19" fillId="0" borderId="135" xfId="675" applyBorder="1" applyAlignment="1">
      <alignment horizontal="center" vertical="center"/>
    </xf>
    <xf numFmtId="0" fontId="19" fillId="0" borderId="39" xfId="675" applyBorder="1" applyAlignment="1">
      <alignment horizontal="center" vertical="center"/>
    </xf>
    <xf numFmtId="0" fontId="5" fillId="0" borderId="160" xfId="675" applyFont="1" applyBorder="1" applyAlignment="1">
      <alignment horizontal="center" vertical="center" wrapText="1"/>
    </xf>
    <xf numFmtId="0" fontId="5" fillId="0" borderId="40" xfId="675" applyFont="1" applyBorder="1" applyAlignment="1">
      <alignment horizontal="center" vertical="center" wrapText="1"/>
    </xf>
    <xf numFmtId="0" fontId="64" fillId="27" borderId="37" xfId="675" applyFont="1" applyFill="1" applyBorder="1" applyAlignment="1">
      <alignment horizontal="center" vertical="center"/>
    </xf>
    <xf numFmtId="0" fontId="64" fillId="27" borderId="141" xfId="675" applyFont="1" applyFill="1" applyBorder="1" applyAlignment="1">
      <alignment horizontal="center" vertical="center"/>
    </xf>
    <xf numFmtId="0" fontId="64" fillId="27" borderId="30" xfId="675" applyFont="1" applyFill="1" applyBorder="1" applyAlignment="1">
      <alignment horizontal="center"/>
    </xf>
    <xf numFmtId="0" fontId="64" fillId="27" borderId="29" xfId="675" applyFont="1" applyFill="1" applyBorder="1" applyAlignment="1">
      <alignment horizontal="center"/>
    </xf>
    <xf numFmtId="0" fontId="64" fillId="27" borderId="10" xfId="675" applyFont="1" applyFill="1" applyBorder="1" applyAlignment="1">
      <alignment horizontal="center" vertical="center"/>
    </xf>
    <xf numFmtId="0" fontId="64" fillId="27" borderId="19" xfId="675" applyFont="1" applyFill="1" applyBorder="1" applyAlignment="1">
      <alignment horizontal="center" vertical="center"/>
    </xf>
    <xf numFmtId="0" fontId="64" fillId="27" borderId="10" xfId="675" applyFont="1" applyFill="1" applyBorder="1" applyAlignment="1">
      <alignment horizontal="center" wrapText="1"/>
    </xf>
    <xf numFmtId="0" fontId="64" fillId="27" borderId="19" xfId="675" applyFont="1" applyFill="1" applyBorder="1" applyAlignment="1">
      <alignment horizontal="center" wrapText="1"/>
    </xf>
    <xf numFmtId="0" fontId="64" fillId="27" borderId="135" xfId="675" applyFont="1" applyFill="1" applyBorder="1" applyAlignment="1">
      <alignment horizontal="center"/>
    </xf>
    <xf numFmtId="0" fontId="64" fillId="27" borderId="133" xfId="675" applyFont="1" applyFill="1" applyBorder="1" applyAlignment="1">
      <alignment horizontal="center"/>
    </xf>
    <xf numFmtId="0" fontId="64" fillId="27" borderId="160" xfId="675" applyFont="1" applyFill="1" applyBorder="1" applyAlignment="1">
      <alignment horizontal="center"/>
    </xf>
    <xf numFmtId="0" fontId="19" fillId="0" borderId="12" xfId="675" applyBorder="1" applyAlignment="1">
      <alignment horizontal="center" vertical="center"/>
    </xf>
    <xf numFmtId="0" fontId="19" fillId="0" borderId="13" xfId="675" applyBorder="1" applyAlignment="1">
      <alignment horizontal="center" vertical="center"/>
    </xf>
    <xf numFmtId="0" fontId="64" fillId="27" borderId="12" xfId="675" applyFont="1" applyFill="1" applyBorder="1" applyAlignment="1">
      <alignment horizontal="center" vertical="center"/>
    </xf>
    <xf numFmtId="0" fontId="64" fillId="27" borderId="11" xfId="675" applyFont="1" applyFill="1" applyBorder="1" applyAlignment="1">
      <alignment horizontal="center" vertical="center"/>
    </xf>
    <xf numFmtId="0" fontId="64" fillId="27" borderId="44" xfId="675" applyFont="1" applyFill="1" applyBorder="1" applyAlignment="1">
      <alignment horizontal="center" vertical="center" wrapText="1"/>
    </xf>
    <xf numFmtId="0" fontId="64" fillId="27" borderId="43" xfId="675" applyFont="1" applyFill="1" applyBorder="1" applyAlignment="1">
      <alignment horizontal="center" vertical="center" wrapText="1"/>
    </xf>
    <xf numFmtId="0" fontId="64" fillId="27" borderId="43" xfId="675" applyFont="1" applyFill="1" applyBorder="1" applyAlignment="1">
      <alignment horizontal="center"/>
    </xf>
    <xf numFmtId="0" fontId="64" fillId="27" borderId="42" xfId="675" applyFont="1" applyFill="1" applyBorder="1" applyAlignment="1">
      <alignment horizontal="center" vertical="center"/>
    </xf>
    <xf numFmtId="0" fontId="64" fillId="27" borderId="35" xfId="675" applyFont="1" applyFill="1" applyBorder="1" applyAlignment="1">
      <alignment horizontal="center" vertical="center"/>
    </xf>
  </cellXfs>
  <cellStyles count="2005">
    <cellStyle name="20 % - Accent1" xfId="1" builtinId="30" customBuiltin="1"/>
    <cellStyle name="20 % - Accent1 2" xfId="2"/>
    <cellStyle name="20 % - Accent1 3" xfId="3"/>
    <cellStyle name="20 % - Accent2" xfId="4" builtinId="34" customBuiltin="1"/>
    <cellStyle name="20 % - Accent2 2" xfId="5"/>
    <cellStyle name="20 % - Accent2 3" xfId="6"/>
    <cellStyle name="20 % - Accent3" xfId="7" builtinId="38" customBuiltin="1"/>
    <cellStyle name="20 % - Accent3 2" xfId="8"/>
    <cellStyle name="20 % - Accent3 3" xfId="9"/>
    <cellStyle name="20 % - Accent4" xfId="10" builtinId="42" customBuiltin="1"/>
    <cellStyle name="20 % - Accent4 2" xfId="11"/>
    <cellStyle name="20 % - Accent4 3" xfId="12"/>
    <cellStyle name="20 % - Accent5" xfId="13" builtinId="46" customBuiltin="1"/>
    <cellStyle name="20 % - Accent5 2" xfId="14"/>
    <cellStyle name="20 % - Accent5 3" xfId="15"/>
    <cellStyle name="20 % - Accent6" xfId="16" builtinId="50" customBuiltin="1"/>
    <cellStyle name="20 % - Accent6 2" xfId="17"/>
    <cellStyle name="20 % - Accent6 3" xfId="18"/>
    <cellStyle name="40 % - Accent1" xfId="19" builtinId="31" customBuiltin="1"/>
    <cellStyle name="40 % - Accent1 2" xfId="20"/>
    <cellStyle name="40 % - Accent1 3" xfId="21"/>
    <cellStyle name="40 % - Accent2" xfId="22" builtinId="35" customBuiltin="1"/>
    <cellStyle name="40 % - Accent2 2" xfId="23"/>
    <cellStyle name="40 % - Accent2 3" xfId="24"/>
    <cellStyle name="40 % - Accent3" xfId="25" builtinId="39" customBuiltin="1"/>
    <cellStyle name="40 % - Accent3 2" xfId="26"/>
    <cellStyle name="40 % - Accent3 3" xfId="27"/>
    <cellStyle name="40 % - Accent4" xfId="28" builtinId="43" customBuiltin="1"/>
    <cellStyle name="40 % - Accent4 2" xfId="29"/>
    <cellStyle name="40 % - Accent4 3" xfId="30"/>
    <cellStyle name="40 % - Accent5" xfId="31" builtinId="47" customBuiltin="1"/>
    <cellStyle name="40 % - Accent5 2" xfId="32"/>
    <cellStyle name="40 % - Accent5 3" xfId="33"/>
    <cellStyle name="40 % - Accent6" xfId="34" builtinId="51" customBuiltin="1"/>
    <cellStyle name="40 % - Accent6 2" xfId="35"/>
    <cellStyle name="40 % - Accent6 3" xfId="36"/>
    <cellStyle name="60 % - Accent1" xfId="37" builtinId="32" customBuiltin="1"/>
    <cellStyle name="60 % - Accent1 2" xfId="38"/>
    <cellStyle name="60 % - Accent1 3" xfId="39"/>
    <cellStyle name="60 % - Accent2" xfId="40" builtinId="36" customBuiltin="1"/>
    <cellStyle name="60 % - Accent2 2" xfId="41"/>
    <cellStyle name="60 % - Accent2 3" xfId="42"/>
    <cellStyle name="60 % - Accent3" xfId="43" builtinId="40" customBuiltin="1"/>
    <cellStyle name="60 % - Accent3 2" xfId="44"/>
    <cellStyle name="60 % - Accent3 3" xfId="45"/>
    <cellStyle name="60 % - Accent4" xfId="46" builtinId="44" customBuiltin="1"/>
    <cellStyle name="60 % - Accent4 2" xfId="47"/>
    <cellStyle name="60 % - Accent4 3" xfId="48"/>
    <cellStyle name="60 % - Accent5" xfId="49" builtinId="48" customBuiltin="1"/>
    <cellStyle name="60 % - Accent5 2" xfId="50"/>
    <cellStyle name="60 % - Accent5 3" xfId="51"/>
    <cellStyle name="60 % - Accent6" xfId="52" builtinId="52" customBuiltin="1"/>
    <cellStyle name="60 % - Accent6 2" xfId="53"/>
    <cellStyle name="60 %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Avertissement" xfId="73" builtinId="11" customBuiltin="1"/>
    <cellStyle name="Avertissement 2" xfId="74"/>
    <cellStyle name="Avertissement 3" xfId="75"/>
    <cellStyle name="Calcul" xfId="76" builtinId="22" customBuiltin="1"/>
    <cellStyle name="Calcul 2" xfId="77"/>
    <cellStyle name="Calcul 2 2" xfId="1862"/>
    <cellStyle name="Calcul 3" xfId="78"/>
    <cellStyle name="Calcul 3 2" xfId="1863"/>
    <cellStyle name="Calcul 4" xfId="1861"/>
    <cellStyle name="Cellule liée" xfId="79" builtinId="24" customBuiltin="1"/>
    <cellStyle name="Cellule liée 2" xfId="80"/>
    <cellStyle name="Cellule liée 3" xfId="81"/>
    <cellStyle name="Commentaire 2" xfId="82"/>
    <cellStyle name="Commentaire 2 2" xfId="1266"/>
    <cellStyle name="Commentaire 2 3" xfId="1864"/>
    <cellStyle name="Commentaire 2 4" xfId="742"/>
    <cellStyle name="Commentaire 3" xfId="83"/>
    <cellStyle name="Commentaire 3 2" xfId="1267"/>
    <cellStyle name="Commentaire 3 3" xfId="1865"/>
    <cellStyle name="Commentaire 3 4" xfId="743"/>
    <cellStyle name="Commentaire 4" xfId="84"/>
    <cellStyle name="Commentaire 4 10" xfId="85"/>
    <cellStyle name="Commentaire 4 10 2" xfId="86"/>
    <cellStyle name="Commentaire 4 10 2 2" xfId="87"/>
    <cellStyle name="Commentaire 4 10 2 2 2" xfId="1270"/>
    <cellStyle name="Commentaire 4 10 2 2 3" xfId="1869"/>
    <cellStyle name="Commentaire 4 10 2 2 4" xfId="746"/>
    <cellStyle name="Commentaire 4 10 2 3" xfId="88"/>
    <cellStyle name="Commentaire 4 10 2 3 2" xfId="89"/>
    <cellStyle name="Commentaire 4 10 2 3 2 2" xfId="1272"/>
    <cellStyle name="Commentaire 4 10 2 3 2 3" xfId="1871"/>
    <cellStyle name="Commentaire 4 10 2 3 2 4" xfId="748"/>
    <cellStyle name="Commentaire 4 10 2 3 3" xfId="1271"/>
    <cellStyle name="Commentaire 4 10 2 3 4" xfId="1870"/>
    <cellStyle name="Commentaire 4 10 2 3 5" xfId="747"/>
    <cellStyle name="Commentaire 4 10 2 4" xfId="1269"/>
    <cellStyle name="Commentaire 4 10 2 5" xfId="1868"/>
    <cellStyle name="Commentaire 4 10 2 6" xfId="745"/>
    <cellStyle name="Commentaire 4 10 3" xfId="90"/>
    <cellStyle name="Commentaire 4 10 3 2" xfId="1273"/>
    <cellStyle name="Commentaire 4 10 3 3" xfId="1872"/>
    <cellStyle name="Commentaire 4 10 3 4" xfId="749"/>
    <cellStyle name="Commentaire 4 10 4" xfId="1268"/>
    <cellStyle name="Commentaire 4 10 5" xfId="1867"/>
    <cellStyle name="Commentaire 4 10 6" xfId="744"/>
    <cellStyle name="Commentaire 4 11" xfId="91"/>
    <cellStyle name="Commentaire 4 11 2" xfId="92"/>
    <cellStyle name="Commentaire 4 11 2 2" xfId="93"/>
    <cellStyle name="Commentaire 4 11 2 2 2" xfId="1276"/>
    <cellStyle name="Commentaire 4 11 2 2 3" xfId="1875"/>
    <cellStyle name="Commentaire 4 11 2 2 4" xfId="752"/>
    <cellStyle name="Commentaire 4 11 2 3" xfId="94"/>
    <cellStyle name="Commentaire 4 11 2 3 2" xfId="95"/>
    <cellStyle name="Commentaire 4 11 2 3 2 2" xfId="1278"/>
    <cellStyle name="Commentaire 4 11 2 3 2 3" xfId="1877"/>
    <cellStyle name="Commentaire 4 11 2 3 2 4" xfId="754"/>
    <cellStyle name="Commentaire 4 11 2 3 3" xfId="1277"/>
    <cellStyle name="Commentaire 4 11 2 3 4" xfId="1876"/>
    <cellStyle name="Commentaire 4 11 2 3 5" xfId="753"/>
    <cellStyle name="Commentaire 4 11 2 4" xfId="1275"/>
    <cellStyle name="Commentaire 4 11 2 5" xfId="1874"/>
    <cellStyle name="Commentaire 4 11 2 6" xfId="751"/>
    <cellStyle name="Commentaire 4 11 3" xfId="96"/>
    <cellStyle name="Commentaire 4 11 3 2" xfId="1279"/>
    <cellStyle name="Commentaire 4 11 3 3" xfId="1878"/>
    <cellStyle name="Commentaire 4 11 3 4" xfId="755"/>
    <cellStyle name="Commentaire 4 11 4" xfId="1274"/>
    <cellStyle name="Commentaire 4 11 5" xfId="1873"/>
    <cellStyle name="Commentaire 4 11 6" xfId="750"/>
    <cellStyle name="Commentaire 4 12" xfId="97"/>
    <cellStyle name="Commentaire 4 12 2" xfId="98"/>
    <cellStyle name="Commentaire 4 12 2 2" xfId="99"/>
    <cellStyle name="Commentaire 4 12 2 2 2" xfId="1282"/>
    <cellStyle name="Commentaire 4 12 2 2 3" xfId="1881"/>
    <cellStyle name="Commentaire 4 12 2 2 4" xfId="758"/>
    <cellStyle name="Commentaire 4 12 2 3" xfId="100"/>
    <cellStyle name="Commentaire 4 12 2 3 2" xfId="101"/>
    <cellStyle name="Commentaire 4 12 2 3 2 2" xfId="1284"/>
    <cellStyle name="Commentaire 4 12 2 3 2 3" xfId="1883"/>
    <cellStyle name="Commentaire 4 12 2 3 2 4" xfId="760"/>
    <cellStyle name="Commentaire 4 12 2 3 3" xfId="1283"/>
    <cellStyle name="Commentaire 4 12 2 3 4" xfId="1882"/>
    <cellStyle name="Commentaire 4 12 2 3 5" xfId="759"/>
    <cellStyle name="Commentaire 4 12 2 4" xfId="1281"/>
    <cellStyle name="Commentaire 4 12 2 5" xfId="1880"/>
    <cellStyle name="Commentaire 4 12 2 6" xfId="757"/>
    <cellStyle name="Commentaire 4 12 3" xfId="102"/>
    <cellStyle name="Commentaire 4 12 3 2" xfId="1285"/>
    <cellStyle name="Commentaire 4 12 3 3" xfId="1884"/>
    <cellStyle name="Commentaire 4 12 3 4" xfId="761"/>
    <cellStyle name="Commentaire 4 12 4" xfId="1280"/>
    <cellStyle name="Commentaire 4 12 5" xfId="1879"/>
    <cellStyle name="Commentaire 4 12 6" xfId="756"/>
    <cellStyle name="Commentaire 4 13" xfId="103"/>
    <cellStyle name="Commentaire 4 13 2" xfId="104"/>
    <cellStyle name="Commentaire 4 13 2 2" xfId="1287"/>
    <cellStyle name="Commentaire 4 13 2 3" xfId="1886"/>
    <cellStyle name="Commentaire 4 13 2 4" xfId="763"/>
    <cellStyle name="Commentaire 4 13 3" xfId="1286"/>
    <cellStyle name="Commentaire 4 13 4" xfId="1885"/>
    <cellStyle name="Commentaire 4 13 5" xfId="762"/>
    <cellStyle name="Commentaire 4 14" xfId="105"/>
    <cellStyle name="Commentaire 4 14 2" xfId="106"/>
    <cellStyle name="Commentaire 4 14 2 2" xfId="1289"/>
    <cellStyle name="Commentaire 4 14 2 3" xfId="1888"/>
    <cellStyle name="Commentaire 4 14 2 4" xfId="765"/>
    <cellStyle name="Commentaire 4 14 3" xfId="107"/>
    <cellStyle name="Commentaire 4 14 3 2" xfId="108"/>
    <cellStyle name="Commentaire 4 14 3 2 2" xfId="1291"/>
    <cellStyle name="Commentaire 4 14 3 2 3" xfId="1890"/>
    <cellStyle name="Commentaire 4 14 3 2 4" xfId="767"/>
    <cellStyle name="Commentaire 4 14 3 3" xfId="1290"/>
    <cellStyle name="Commentaire 4 14 3 4" xfId="1889"/>
    <cellStyle name="Commentaire 4 14 3 5" xfId="766"/>
    <cellStyle name="Commentaire 4 14 4" xfId="109"/>
    <cellStyle name="Commentaire 4 14 4 2" xfId="110"/>
    <cellStyle name="Commentaire 4 14 4 2 2" xfId="1293"/>
    <cellStyle name="Commentaire 4 14 4 2 3" xfId="1892"/>
    <cellStyle name="Commentaire 4 14 4 2 4" xfId="769"/>
    <cellStyle name="Commentaire 4 14 4 3" xfId="111"/>
    <cellStyle name="Commentaire 4 14 4 3 2" xfId="1294"/>
    <cellStyle name="Commentaire 4 14 4 3 3" xfId="1893"/>
    <cellStyle name="Commentaire 4 14 4 3 4" xfId="770"/>
    <cellStyle name="Commentaire 4 14 4 4" xfId="1292"/>
    <cellStyle name="Commentaire 4 14 4 5" xfId="1891"/>
    <cellStyle name="Commentaire 4 14 4 6" xfId="768"/>
    <cellStyle name="Commentaire 4 14 5" xfId="1288"/>
    <cellStyle name="Commentaire 4 14 6" xfId="1887"/>
    <cellStyle name="Commentaire 4 14 7" xfId="764"/>
    <cellStyle name="Commentaire 4 15" xfId="112"/>
    <cellStyle name="Commentaire 4 15 2" xfId="113"/>
    <cellStyle name="Commentaire 4 15 2 2" xfId="1296"/>
    <cellStyle name="Commentaire 4 15 2 3" xfId="1895"/>
    <cellStyle name="Commentaire 4 15 2 4" xfId="772"/>
    <cellStyle name="Commentaire 4 15 3" xfId="114"/>
    <cellStyle name="Commentaire 4 15 3 2" xfId="115"/>
    <cellStyle name="Commentaire 4 15 3 2 2" xfId="1298"/>
    <cellStyle name="Commentaire 4 15 3 2 3" xfId="1897"/>
    <cellStyle name="Commentaire 4 15 3 2 4" xfId="774"/>
    <cellStyle name="Commentaire 4 15 3 3" xfId="1297"/>
    <cellStyle name="Commentaire 4 15 3 4" xfId="1896"/>
    <cellStyle name="Commentaire 4 15 3 5" xfId="773"/>
    <cellStyle name="Commentaire 4 15 4" xfId="1295"/>
    <cellStyle name="Commentaire 4 15 5" xfId="1894"/>
    <cellStyle name="Commentaire 4 15 6" xfId="771"/>
    <cellStyle name="Commentaire 4 16" xfId="116"/>
    <cellStyle name="Commentaire 4 16 2" xfId="117"/>
    <cellStyle name="Commentaire 4 16 2 2" xfId="1300"/>
    <cellStyle name="Commentaire 4 16 2 3" xfId="1899"/>
    <cellStyle name="Commentaire 4 16 2 4" xfId="776"/>
    <cellStyle name="Commentaire 4 16 3" xfId="1299"/>
    <cellStyle name="Commentaire 4 16 4" xfId="1898"/>
    <cellStyle name="Commentaire 4 16 5" xfId="775"/>
    <cellStyle name="Commentaire 4 17" xfId="118"/>
    <cellStyle name="Commentaire 4 17 2" xfId="119"/>
    <cellStyle name="Commentaire 4 17 2 2" xfId="1302"/>
    <cellStyle name="Commentaire 4 17 2 3" xfId="1901"/>
    <cellStyle name="Commentaire 4 17 2 4" xfId="778"/>
    <cellStyle name="Commentaire 4 17 3" xfId="120"/>
    <cellStyle name="Commentaire 4 17 3 2" xfId="1303"/>
    <cellStyle name="Commentaire 4 17 3 3" xfId="1902"/>
    <cellStyle name="Commentaire 4 17 3 4" xfId="779"/>
    <cellStyle name="Commentaire 4 17 4" xfId="1301"/>
    <cellStyle name="Commentaire 4 17 5" xfId="1900"/>
    <cellStyle name="Commentaire 4 17 6" xfId="777"/>
    <cellStyle name="Commentaire 4 18" xfId="121"/>
    <cellStyle name="Commentaire 4 18 2" xfId="1304"/>
    <cellStyle name="Commentaire 4 18 3" xfId="1903"/>
    <cellStyle name="Commentaire 4 18 4" xfId="780"/>
    <cellStyle name="Commentaire 4 19" xfId="122"/>
    <cellStyle name="Commentaire 4 19 2" xfId="1305"/>
    <cellStyle name="Commentaire 4 19 3" xfId="1904"/>
    <cellStyle name="Commentaire 4 19 4" xfId="781"/>
    <cellStyle name="Commentaire 4 2" xfId="123"/>
    <cellStyle name="Commentaire 4 2 2" xfId="124"/>
    <cellStyle name="Commentaire 4 2 2 2" xfId="125"/>
    <cellStyle name="Commentaire 4 2 2 2 2" xfId="1308"/>
    <cellStyle name="Commentaire 4 2 2 2 3" xfId="1907"/>
    <cellStyle name="Commentaire 4 2 2 2 4" xfId="784"/>
    <cellStyle name="Commentaire 4 2 2 3" xfId="126"/>
    <cellStyle name="Commentaire 4 2 2 3 2" xfId="127"/>
    <cellStyle name="Commentaire 4 2 2 3 2 2" xfId="1310"/>
    <cellStyle name="Commentaire 4 2 2 3 2 3" xfId="1909"/>
    <cellStyle name="Commentaire 4 2 2 3 2 4" xfId="786"/>
    <cellStyle name="Commentaire 4 2 2 3 3" xfId="1309"/>
    <cellStyle name="Commentaire 4 2 2 3 4" xfId="1908"/>
    <cellStyle name="Commentaire 4 2 2 3 5" xfId="785"/>
    <cellStyle name="Commentaire 4 2 2 4" xfId="1307"/>
    <cellStyle name="Commentaire 4 2 2 5" xfId="1906"/>
    <cellStyle name="Commentaire 4 2 2 6" xfId="783"/>
    <cellStyle name="Commentaire 4 2 3" xfId="128"/>
    <cellStyle name="Commentaire 4 2 3 2" xfId="1311"/>
    <cellStyle name="Commentaire 4 2 3 3" xfId="1910"/>
    <cellStyle name="Commentaire 4 2 3 4" xfId="787"/>
    <cellStyle name="Commentaire 4 2 4" xfId="1306"/>
    <cellStyle name="Commentaire 4 2 5" xfId="1905"/>
    <cellStyle name="Commentaire 4 2 6" xfId="782"/>
    <cellStyle name="Commentaire 4 20" xfId="1866"/>
    <cellStyle name="Commentaire 4 3" xfId="129"/>
    <cellStyle name="Commentaire 4 3 2" xfId="130"/>
    <cellStyle name="Commentaire 4 3 2 2" xfId="131"/>
    <cellStyle name="Commentaire 4 3 2 2 2" xfId="1314"/>
    <cellStyle name="Commentaire 4 3 2 2 3" xfId="1913"/>
    <cellStyle name="Commentaire 4 3 2 2 4" xfId="790"/>
    <cellStyle name="Commentaire 4 3 2 3" xfId="132"/>
    <cellStyle name="Commentaire 4 3 2 3 2" xfId="133"/>
    <cellStyle name="Commentaire 4 3 2 3 2 2" xfId="1316"/>
    <cellStyle name="Commentaire 4 3 2 3 2 3" xfId="1915"/>
    <cellStyle name="Commentaire 4 3 2 3 2 4" xfId="792"/>
    <cellStyle name="Commentaire 4 3 2 3 3" xfId="1315"/>
    <cellStyle name="Commentaire 4 3 2 3 4" xfId="1914"/>
    <cellStyle name="Commentaire 4 3 2 3 5" xfId="791"/>
    <cellStyle name="Commentaire 4 3 2 4" xfId="1313"/>
    <cellStyle name="Commentaire 4 3 2 5" xfId="1912"/>
    <cellStyle name="Commentaire 4 3 2 6" xfId="789"/>
    <cellStyle name="Commentaire 4 3 3" xfId="134"/>
    <cellStyle name="Commentaire 4 3 3 2" xfId="1317"/>
    <cellStyle name="Commentaire 4 3 3 3" xfId="1916"/>
    <cellStyle name="Commentaire 4 3 3 4" xfId="793"/>
    <cellStyle name="Commentaire 4 3 4" xfId="1312"/>
    <cellStyle name="Commentaire 4 3 5" xfId="1911"/>
    <cellStyle name="Commentaire 4 3 6" xfId="788"/>
    <cellStyle name="Commentaire 4 4" xfId="135"/>
    <cellStyle name="Commentaire 4 4 2" xfId="136"/>
    <cellStyle name="Commentaire 4 4 2 2" xfId="137"/>
    <cellStyle name="Commentaire 4 4 2 2 2" xfId="1320"/>
    <cellStyle name="Commentaire 4 4 2 2 3" xfId="1919"/>
    <cellStyle name="Commentaire 4 4 2 2 4" xfId="796"/>
    <cellStyle name="Commentaire 4 4 2 3" xfId="138"/>
    <cellStyle name="Commentaire 4 4 2 3 2" xfId="139"/>
    <cellStyle name="Commentaire 4 4 2 3 2 2" xfId="1322"/>
    <cellStyle name="Commentaire 4 4 2 3 2 3" xfId="1921"/>
    <cellStyle name="Commentaire 4 4 2 3 2 4" xfId="798"/>
    <cellStyle name="Commentaire 4 4 2 3 3" xfId="1321"/>
    <cellStyle name="Commentaire 4 4 2 3 4" xfId="1920"/>
    <cellStyle name="Commentaire 4 4 2 3 5" xfId="797"/>
    <cellStyle name="Commentaire 4 4 2 4" xfId="1319"/>
    <cellStyle name="Commentaire 4 4 2 5" xfId="1918"/>
    <cellStyle name="Commentaire 4 4 2 6" xfId="795"/>
    <cellStyle name="Commentaire 4 4 3" xfId="140"/>
    <cellStyle name="Commentaire 4 4 3 2" xfId="1323"/>
    <cellStyle name="Commentaire 4 4 3 3" xfId="1922"/>
    <cellStyle name="Commentaire 4 4 3 4" xfId="799"/>
    <cellStyle name="Commentaire 4 4 4" xfId="1318"/>
    <cellStyle name="Commentaire 4 4 5" xfId="1917"/>
    <cellStyle name="Commentaire 4 4 6" xfId="794"/>
    <cellStyle name="Commentaire 4 5" xfId="141"/>
    <cellStyle name="Commentaire 4 5 2" xfId="142"/>
    <cellStyle name="Commentaire 4 5 2 2" xfId="143"/>
    <cellStyle name="Commentaire 4 5 2 2 2" xfId="1326"/>
    <cellStyle name="Commentaire 4 5 2 2 3" xfId="1925"/>
    <cellStyle name="Commentaire 4 5 2 2 4" xfId="802"/>
    <cellStyle name="Commentaire 4 5 2 3" xfId="144"/>
    <cellStyle name="Commentaire 4 5 2 3 2" xfId="145"/>
    <cellStyle name="Commentaire 4 5 2 3 2 2" xfId="1328"/>
    <cellStyle name="Commentaire 4 5 2 3 2 3" xfId="1927"/>
    <cellStyle name="Commentaire 4 5 2 3 2 4" xfId="804"/>
    <cellStyle name="Commentaire 4 5 2 3 3" xfId="1327"/>
    <cellStyle name="Commentaire 4 5 2 3 4" xfId="1926"/>
    <cellStyle name="Commentaire 4 5 2 3 5" xfId="803"/>
    <cellStyle name="Commentaire 4 5 2 4" xfId="1325"/>
    <cellStyle name="Commentaire 4 5 2 5" xfId="1924"/>
    <cellStyle name="Commentaire 4 5 2 6" xfId="801"/>
    <cellStyle name="Commentaire 4 5 3" xfId="146"/>
    <cellStyle name="Commentaire 4 5 3 2" xfId="1329"/>
    <cellStyle name="Commentaire 4 5 3 3" xfId="1928"/>
    <cellStyle name="Commentaire 4 5 3 4" xfId="805"/>
    <cellStyle name="Commentaire 4 5 4" xfId="1324"/>
    <cellStyle name="Commentaire 4 5 5" xfId="1923"/>
    <cellStyle name="Commentaire 4 5 6" xfId="800"/>
    <cellStyle name="Commentaire 4 6" xfId="147"/>
    <cellStyle name="Commentaire 4 6 2" xfId="148"/>
    <cellStyle name="Commentaire 4 6 2 2" xfId="149"/>
    <cellStyle name="Commentaire 4 6 2 2 2" xfId="1332"/>
    <cellStyle name="Commentaire 4 6 2 2 3" xfId="1931"/>
    <cellStyle name="Commentaire 4 6 2 2 4" xfId="808"/>
    <cellStyle name="Commentaire 4 6 2 3" xfId="150"/>
    <cellStyle name="Commentaire 4 6 2 3 2" xfId="151"/>
    <cellStyle name="Commentaire 4 6 2 3 2 2" xfId="1334"/>
    <cellStyle name="Commentaire 4 6 2 3 2 3" xfId="1933"/>
    <cellStyle name="Commentaire 4 6 2 3 2 4" xfId="810"/>
    <cellStyle name="Commentaire 4 6 2 3 3" xfId="1333"/>
    <cellStyle name="Commentaire 4 6 2 3 4" xfId="1932"/>
    <cellStyle name="Commentaire 4 6 2 3 5" xfId="809"/>
    <cellStyle name="Commentaire 4 6 2 4" xfId="1331"/>
    <cellStyle name="Commentaire 4 6 2 5" xfId="1930"/>
    <cellStyle name="Commentaire 4 6 2 6" xfId="807"/>
    <cellStyle name="Commentaire 4 6 3" xfId="152"/>
    <cellStyle name="Commentaire 4 6 3 2" xfId="1335"/>
    <cellStyle name="Commentaire 4 6 3 3" xfId="1934"/>
    <cellStyle name="Commentaire 4 6 3 4" xfId="811"/>
    <cellStyle name="Commentaire 4 6 4" xfId="1330"/>
    <cellStyle name="Commentaire 4 6 5" xfId="1929"/>
    <cellStyle name="Commentaire 4 6 6" xfId="806"/>
    <cellStyle name="Commentaire 4 7" xfId="153"/>
    <cellStyle name="Commentaire 4 7 2" xfId="154"/>
    <cellStyle name="Commentaire 4 7 2 2" xfId="155"/>
    <cellStyle name="Commentaire 4 7 2 2 2" xfId="1338"/>
    <cellStyle name="Commentaire 4 7 2 2 3" xfId="1937"/>
    <cellStyle name="Commentaire 4 7 2 2 4" xfId="814"/>
    <cellStyle name="Commentaire 4 7 2 3" xfId="156"/>
    <cellStyle name="Commentaire 4 7 2 3 2" xfId="157"/>
    <cellStyle name="Commentaire 4 7 2 3 2 2" xfId="1340"/>
    <cellStyle name="Commentaire 4 7 2 3 2 3" xfId="1939"/>
    <cellStyle name="Commentaire 4 7 2 3 2 4" xfId="816"/>
    <cellStyle name="Commentaire 4 7 2 3 3" xfId="1339"/>
    <cellStyle name="Commentaire 4 7 2 3 4" xfId="1938"/>
    <cellStyle name="Commentaire 4 7 2 3 5" xfId="815"/>
    <cellStyle name="Commentaire 4 7 2 4" xfId="1337"/>
    <cellStyle name="Commentaire 4 7 2 5" xfId="1936"/>
    <cellStyle name="Commentaire 4 7 2 6" xfId="813"/>
    <cellStyle name="Commentaire 4 7 3" xfId="158"/>
    <cellStyle name="Commentaire 4 7 3 2" xfId="1341"/>
    <cellStyle name="Commentaire 4 7 3 3" xfId="1940"/>
    <cellStyle name="Commentaire 4 7 3 4" xfId="817"/>
    <cellStyle name="Commentaire 4 7 4" xfId="1336"/>
    <cellStyle name="Commentaire 4 7 5" xfId="1935"/>
    <cellStyle name="Commentaire 4 7 6" xfId="812"/>
    <cellStyle name="Commentaire 4 8" xfId="159"/>
    <cellStyle name="Commentaire 4 8 2" xfId="160"/>
    <cellStyle name="Commentaire 4 8 2 2" xfId="161"/>
    <cellStyle name="Commentaire 4 8 2 2 2" xfId="1344"/>
    <cellStyle name="Commentaire 4 8 2 2 3" xfId="1943"/>
    <cellStyle name="Commentaire 4 8 2 2 4" xfId="820"/>
    <cellStyle name="Commentaire 4 8 2 3" xfId="162"/>
    <cellStyle name="Commentaire 4 8 2 3 2" xfId="163"/>
    <cellStyle name="Commentaire 4 8 2 3 2 2" xfId="1346"/>
    <cellStyle name="Commentaire 4 8 2 3 2 3" xfId="1945"/>
    <cellStyle name="Commentaire 4 8 2 3 2 4" xfId="822"/>
    <cellStyle name="Commentaire 4 8 2 3 3" xfId="1345"/>
    <cellStyle name="Commentaire 4 8 2 3 4" xfId="1944"/>
    <cellStyle name="Commentaire 4 8 2 3 5" xfId="821"/>
    <cellStyle name="Commentaire 4 8 2 4" xfId="1343"/>
    <cellStyle name="Commentaire 4 8 2 5" xfId="1942"/>
    <cellStyle name="Commentaire 4 8 2 6" xfId="819"/>
    <cellStyle name="Commentaire 4 8 3" xfId="164"/>
    <cellStyle name="Commentaire 4 8 3 2" xfId="1347"/>
    <cellStyle name="Commentaire 4 8 3 3" xfId="1946"/>
    <cellStyle name="Commentaire 4 8 3 4" xfId="823"/>
    <cellStyle name="Commentaire 4 8 4" xfId="1342"/>
    <cellStyle name="Commentaire 4 8 5" xfId="1941"/>
    <cellStyle name="Commentaire 4 8 6" xfId="818"/>
    <cellStyle name="Commentaire 4 9" xfId="165"/>
    <cellStyle name="Commentaire 4 9 2" xfId="166"/>
    <cellStyle name="Commentaire 4 9 2 2" xfId="167"/>
    <cellStyle name="Commentaire 4 9 2 2 2" xfId="1350"/>
    <cellStyle name="Commentaire 4 9 2 2 3" xfId="1949"/>
    <cellStyle name="Commentaire 4 9 2 2 4" xfId="826"/>
    <cellStyle name="Commentaire 4 9 2 3" xfId="168"/>
    <cellStyle name="Commentaire 4 9 2 3 2" xfId="169"/>
    <cellStyle name="Commentaire 4 9 2 3 2 2" xfId="1352"/>
    <cellStyle name="Commentaire 4 9 2 3 2 3" xfId="1951"/>
    <cellStyle name="Commentaire 4 9 2 3 2 4" xfId="828"/>
    <cellStyle name="Commentaire 4 9 2 3 3" xfId="1351"/>
    <cellStyle name="Commentaire 4 9 2 3 4" xfId="1950"/>
    <cellStyle name="Commentaire 4 9 2 3 5" xfId="827"/>
    <cellStyle name="Commentaire 4 9 2 4" xfId="1349"/>
    <cellStyle name="Commentaire 4 9 2 5" xfId="1948"/>
    <cellStyle name="Commentaire 4 9 2 6" xfId="825"/>
    <cellStyle name="Commentaire 4 9 3" xfId="170"/>
    <cellStyle name="Commentaire 4 9 3 2" xfId="1353"/>
    <cellStyle name="Commentaire 4 9 3 3" xfId="1952"/>
    <cellStyle name="Commentaire 4 9 3 4" xfId="829"/>
    <cellStyle name="Commentaire 4 9 4" xfId="1348"/>
    <cellStyle name="Commentaire 4 9 5" xfId="1947"/>
    <cellStyle name="Commentaire 4 9 6" xfId="824"/>
    <cellStyle name="Entrée" xfId="171" builtinId="20" customBuiltin="1"/>
    <cellStyle name="Entrée 2" xfId="172"/>
    <cellStyle name="Entrée 2 2" xfId="1954"/>
    <cellStyle name="Entrée 3" xfId="173"/>
    <cellStyle name="Entrée 3 2" xfId="1955"/>
    <cellStyle name="Entrée 4" xfId="1953"/>
    <cellStyle name="Euro" xfId="174"/>
    <cellStyle name="Euro 10" xfId="175"/>
    <cellStyle name="Euro 10 2" xfId="176"/>
    <cellStyle name="Euro 10 2 2" xfId="1356"/>
    <cellStyle name="Euro 10 2 3" xfId="831"/>
    <cellStyle name="Euro 10 3" xfId="1355"/>
    <cellStyle name="Euro 10 4" xfId="830"/>
    <cellStyle name="Euro 11" xfId="177"/>
    <cellStyle name="Euro 11 2" xfId="178"/>
    <cellStyle name="Euro 11 2 2" xfId="1358"/>
    <cellStyle name="Euro 11 2 3" xfId="833"/>
    <cellStyle name="Euro 11 3" xfId="1357"/>
    <cellStyle name="Euro 11 4" xfId="832"/>
    <cellStyle name="Euro 12" xfId="179"/>
    <cellStyle name="Euro 12 2" xfId="180"/>
    <cellStyle name="Euro 12 2 2" xfId="1360"/>
    <cellStyle name="Euro 12 2 3" xfId="835"/>
    <cellStyle name="Euro 12 3" xfId="1359"/>
    <cellStyle name="Euro 12 4" xfId="834"/>
    <cellStyle name="Euro 13" xfId="181"/>
    <cellStyle name="Euro 13 2" xfId="182"/>
    <cellStyle name="Euro 13 2 2" xfId="1362"/>
    <cellStyle name="Euro 13 2 3" xfId="837"/>
    <cellStyle name="Euro 13 3" xfId="1361"/>
    <cellStyle name="Euro 13 4" xfId="836"/>
    <cellStyle name="Euro 14" xfId="183"/>
    <cellStyle name="Euro 14 2" xfId="184"/>
    <cellStyle name="Euro 14 2 2" xfId="1364"/>
    <cellStyle name="Euro 14 2 3" xfId="839"/>
    <cellStyle name="Euro 14 3" xfId="1363"/>
    <cellStyle name="Euro 14 4" xfId="838"/>
    <cellStyle name="Euro 15" xfId="185"/>
    <cellStyle name="Euro 15 2" xfId="186"/>
    <cellStyle name="Euro 15 2 2" xfId="1366"/>
    <cellStyle name="Euro 15 2 3" xfId="841"/>
    <cellStyle name="Euro 15 3" xfId="1365"/>
    <cellStyle name="Euro 15 4" xfId="840"/>
    <cellStyle name="Euro 16" xfId="187"/>
    <cellStyle name="Euro 16 2" xfId="188"/>
    <cellStyle name="Euro 16 2 2" xfId="1368"/>
    <cellStyle name="Euro 16 2 3" xfId="843"/>
    <cellStyle name="Euro 16 3" xfId="1367"/>
    <cellStyle name="Euro 16 4" xfId="842"/>
    <cellStyle name="Euro 17" xfId="189"/>
    <cellStyle name="Euro 17 2" xfId="190"/>
    <cellStyle name="Euro 17 2 2" xfId="1370"/>
    <cellStyle name="Euro 17 2 3" xfId="845"/>
    <cellStyle name="Euro 17 3" xfId="1369"/>
    <cellStyle name="Euro 17 4" xfId="844"/>
    <cellStyle name="Euro 18" xfId="191"/>
    <cellStyle name="Euro 18 2" xfId="192"/>
    <cellStyle name="Euro 18 2 2" xfId="1372"/>
    <cellStyle name="Euro 18 2 3" xfId="847"/>
    <cellStyle name="Euro 18 3" xfId="1371"/>
    <cellStyle name="Euro 18 4" xfId="846"/>
    <cellStyle name="Euro 19" xfId="193"/>
    <cellStyle name="Euro 19 2" xfId="194"/>
    <cellStyle name="Euro 19 2 2" xfId="1374"/>
    <cellStyle name="Euro 19 2 3" xfId="849"/>
    <cellStyle name="Euro 19 3" xfId="1373"/>
    <cellStyle name="Euro 19 4" xfId="848"/>
    <cellStyle name="Euro 2" xfId="195"/>
    <cellStyle name="Euro 2 10" xfId="196"/>
    <cellStyle name="Euro 2 10 2" xfId="1376"/>
    <cellStyle name="Euro 2 10 3" xfId="851"/>
    <cellStyle name="Euro 2 11" xfId="197"/>
    <cellStyle name="Euro 2 11 2" xfId="1377"/>
    <cellStyle name="Euro 2 11 3" xfId="852"/>
    <cellStyle name="Euro 2 12" xfId="198"/>
    <cellStyle name="Euro 2 12 2" xfId="1378"/>
    <cellStyle name="Euro 2 12 3" xfId="853"/>
    <cellStyle name="Euro 2 13" xfId="199"/>
    <cellStyle name="Euro 2 13 2" xfId="1379"/>
    <cellStyle name="Euro 2 13 3" xfId="854"/>
    <cellStyle name="Euro 2 14" xfId="200"/>
    <cellStyle name="Euro 2 14 2" xfId="1380"/>
    <cellStyle name="Euro 2 14 3" xfId="855"/>
    <cellStyle name="Euro 2 15" xfId="201"/>
    <cellStyle name="Euro 2 15 2" xfId="1381"/>
    <cellStyle name="Euro 2 15 3" xfId="856"/>
    <cellStyle name="Euro 2 16" xfId="202"/>
    <cellStyle name="Euro 2 16 2" xfId="1382"/>
    <cellStyle name="Euro 2 16 3" xfId="857"/>
    <cellStyle name="Euro 2 17" xfId="203"/>
    <cellStyle name="Euro 2 17 2" xfId="1383"/>
    <cellStyle name="Euro 2 17 3" xfId="858"/>
    <cellStyle name="Euro 2 18" xfId="1375"/>
    <cellStyle name="Euro 2 19" xfId="850"/>
    <cellStyle name="Euro 2 2" xfId="204"/>
    <cellStyle name="Euro 2 2 2" xfId="1384"/>
    <cellStyle name="Euro 2 2 3" xfId="859"/>
    <cellStyle name="Euro 2 3" xfId="205"/>
    <cellStyle name="Euro 2 3 2" xfId="1385"/>
    <cellStyle name="Euro 2 3 3" xfId="860"/>
    <cellStyle name="Euro 2 4" xfId="206"/>
    <cellStyle name="Euro 2 4 2" xfId="1386"/>
    <cellStyle name="Euro 2 4 3" xfId="861"/>
    <cellStyle name="Euro 2 5" xfId="207"/>
    <cellStyle name="Euro 2 5 2" xfId="1387"/>
    <cellStyle name="Euro 2 5 3" xfId="862"/>
    <cellStyle name="Euro 2 6" xfId="208"/>
    <cellStyle name="Euro 2 6 2" xfId="1388"/>
    <cellStyle name="Euro 2 6 3" xfId="863"/>
    <cellStyle name="Euro 2 7" xfId="209"/>
    <cellStyle name="Euro 2 7 2" xfId="1389"/>
    <cellStyle name="Euro 2 7 3" xfId="864"/>
    <cellStyle name="Euro 2 8" xfId="210"/>
    <cellStyle name="Euro 2 8 2" xfId="1390"/>
    <cellStyle name="Euro 2 8 3" xfId="865"/>
    <cellStyle name="Euro 2 9" xfId="211"/>
    <cellStyle name="Euro 2 9 2" xfId="1391"/>
    <cellStyle name="Euro 2 9 3" xfId="866"/>
    <cellStyle name="Euro 20" xfId="212"/>
    <cellStyle name="Euro 20 2" xfId="213"/>
    <cellStyle name="Euro 20 2 2" xfId="1393"/>
    <cellStyle name="Euro 20 2 3" xfId="868"/>
    <cellStyle name="Euro 20 3" xfId="1392"/>
    <cellStyle name="Euro 20 4" xfId="867"/>
    <cellStyle name="Euro 21" xfId="214"/>
    <cellStyle name="Euro 21 2" xfId="215"/>
    <cellStyle name="Euro 21 2 2" xfId="1395"/>
    <cellStyle name="Euro 21 2 3" xfId="870"/>
    <cellStyle name="Euro 21 3" xfId="1394"/>
    <cellStyle name="Euro 21 4" xfId="869"/>
    <cellStyle name="Euro 22" xfId="216"/>
    <cellStyle name="Euro 22 2" xfId="217"/>
    <cellStyle name="Euro 22 2 2" xfId="1397"/>
    <cellStyle name="Euro 22 2 3" xfId="872"/>
    <cellStyle name="Euro 22 3" xfId="1396"/>
    <cellStyle name="Euro 22 4" xfId="871"/>
    <cellStyle name="Euro 23" xfId="218"/>
    <cellStyle name="Euro 23 2" xfId="219"/>
    <cellStyle name="Euro 23 2 2" xfId="1399"/>
    <cellStyle name="Euro 23 2 3" xfId="874"/>
    <cellStyle name="Euro 23 3" xfId="1398"/>
    <cellStyle name="Euro 23 4" xfId="873"/>
    <cellStyle name="Euro 24" xfId="220"/>
    <cellStyle name="Euro 24 2" xfId="221"/>
    <cellStyle name="Euro 24 2 2" xfId="1401"/>
    <cellStyle name="Euro 24 2 3" xfId="876"/>
    <cellStyle name="Euro 24 3" xfId="1400"/>
    <cellStyle name="Euro 24 4" xfId="875"/>
    <cellStyle name="Euro 25" xfId="222"/>
    <cellStyle name="Euro 25 2" xfId="223"/>
    <cellStyle name="Euro 25 2 2" xfId="1403"/>
    <cellStyle name="Euro 25 2 3" xfId="878"/>
    <cellStyle name="Euro 25 3" xfId="1402"/>
    <cellStyle name="Euro 25 4" xfId="877"/>
    <cellStyle name="Euro 26" xfId="224"/>
    <cellStyle name="Euro 26 2" xfId="225"/>
    <cellStyle name="Euro 26 2 2" xfId="1405"/>
    <cellStyle name="Euro 26 2 3" xfId="880"/>
    <cellStyle name="Euro 26 3" xfId="1404"/>
    <cellStyle name="Euro 26 4" xfId="879"/>
    <cellStyle name="Euro 27" xfId="226"/>
    <cellStyle name="Euro 27 2" xfId="1406"/>
    <cellStyle name="Euro 27 3" xfId="881"/>
    <cellStyle name="Euro 28" xfId="227"/>
    <cellStyle name="Euro 28 2" xfId="1407"/>
    <cellStyle name="Euro 28 3" xfId="882"/>
    <cellStyle name="Euro 29" xfId="228"/>
    <cellStyle name="Euro 29 2" xfId="1408"/>
    <cellStyle name="Euro 29 3" xfId="883"/>
    <cellStyle name="Euro 3" xfId="229"/>
    <cellStyle name="Euro 3 10" xfId="230"/>
    <cellStyle name="Euro 3 10 2" xfId="1410"/>
    <cellStyle name="Euro 3 10 3" xfId="885"/>
    <cellStyle name="Euro 3 11" xfId="231"/>
    <cellStyle name="Euro 3 11 2" xfId="1411"/>
    <cellStyle name="Euro 3 11 3" xfId="886"/>
    <cellStyle name="Euro 3 12" xfId="232"/>
    <cellStyle name="Euro 3 12 2" xfId="1412"/>
    <cellStyle name="Euro 3 12 3" xfId="887"/>
    <cellStyle name="Euro 3 13" xfId="233"/>
    <cellStyle name="Euro 3 13 2" xfId="1413"/>
    <cellStyle name="Euro 3 13 3" xfId="888"/>
    <cellStyle name="Euro 3 14" xfId="234"/>
    <cellStyle name="Euro 3 14 2" xfId="1414"/>
    <cellStyle name="Euro 3 14 3" xfId="889"/>
    <cellStyle name="Euro 3 15" xfId="235"/>
    <cellStyle name="Euro 3 15 2" xfId="1415"/>
    <cellStyle name="Euro 3 15 3" xfId="890"/>
    <cellStyle name="Euro 3 16" xfId="236"/>
    <cellStyle name="Euro 3 16 2" xfId="1416"/>
    <cellStyle name="Euro 3 16 3" xfId="891"/>
    <cellStyle name="Euro 3 17" xfId="237"/>
    <cellStyle name="Euro 3 17 2" xfId="1417"/>
    <cellStyle name="Euro 3 17 3" xfId="892"/>
    <cellStyle name="Euro 3 18" xfId="1409"/>
    <cellStyle name="Euro 3 19" xfId="884"/>
    <cellStyle name="Euro 3 2" xfId="238"/>
    <cellStyle name="Euro 3 2 2" xfId="1418"/>
    <cellStyle name="Euro 3 2 3" xfId="893"/>
    <cellStyle name="Euro 3 3" xfId="239"/>
    <cellStyle name="Euro 3 3 2" xfId="1419"/>
    <cellStyle name="Euro 3 3 3" xfId="894"/>
    <cellStyle name="Euro 3 4" xfId="240"/>
    <cellStyle name="Euro 3 4 2" xfId="1420"/>
    <cellStyle name="Euro 3 4 3" xfId="895"/>
    <cellStyle name="Euro 3 5" xfId="241"/>
    <cellStyle name="Euro 3 5 2" xfId="1421"/>
    <cellStyle name="Euro 3 5 3" xfId="896"/>
    <cellStyle name="Euro 3 6" xfId="242"/>
    <cellStyle name="Euro 3 6 2" xfId="1422"/>
    <cellStyle name="Euro 3 6 3" xfId="897"/>
    <cellStyle name="Euro 3 7" xfId="243"/>
    <cellStyle name="Euro 3 7 2" xfId="1423"/>
    <cellStyle name="Euro 3 7 3" xfId="898"/>
    <cellStyle name="Euro 3 8" xfId="244"/>
    <cellStyle name="Euro 3 8 2" xfId="1424"/>
    <cellStyle name="Euro 3 8 3" xfId="899"/>
    <cellStyle name="Euro 3 9" xfId="245"/>
    <cellStyle name="Euro 3 9 2" xfId="1425"/>
    <cellStyle name="Euro 3 9 3" xfId="900"/>
    <cellStyle name="Euro 30" xfId="246"/>
    <cellStyle name="Euro 30 2" xfId="1426"/>
    <cellStyle name="Euro 30 3" xfId="901"/>
    <cellStyle name="Euro 31" xfId="247"/>
    <cellStyle name="Euro 31 2" xfId="1427"/>
    <cellStyle name="Euro 31 3" xfId="902"/>
    <cellStyle name="Euro 32" xfId="248"/>
    <cellStyle name="Euro 32 2" xfId="1428"/>
    <cellStyle name="Euro 32 3" xfId="903"/>
    <cellStyle name="Euro 33" xfId="249"/>
    <cellStyle name="Euro 33 2" xfId="1429"/>
    <cellStyle name="Euro 33 3" xfId="904"/>
    <cellStyle name="Euro 34" xfId="250"/>
    <cellStyle name="Euro 34 2" xfId="1430"/>
    <cellStyle name="Euro 34 3" xfId="905"/>
    <cellStyle name="Euro 35" xfId="251"/>
    <cellStyle name="Euro 35 2" xfId="1431"/>
    <cellStyle name="Euro 35 3" xfId="906"/>
    <cellStyle name="Euro 36" xfId="252"/>
    <cellStyle name="Euro 36 2" xfId="1432"/>
    <cellStyle name="Euro 36 3" xfId="907"/>
    <cellStyle name="Euro 37" xfId="253"/>
    <cellStyle name="Euro 37 2" xfId="1433"/>
    <cellStyle name="Euro 37 3" xfId="908"/>
    <cellStyle name="Euro 38" xfId="254"/>
    <cellStyle name="Euro 38 2" xfId="1434"/>
    <cellStyle name="Euro 38 3" xfId="909"/>
    <cellStyle name="Euro 39" xfId="255"/>
    <cellStyle name="Euro 39 2" xfId="1435"/>
    <cellStyle name="Euro 39 3" xfId="910"/>
    <cellStyle name="Euro 4" xfId="256"/>
    <cellStyle name="Euro 4 2" xfId="257"/>
    <cellStyle name="Euro 4 2 2" xfId="1437"/>
    <cellStyle name="Euro 4 2 3" xfId="912"/>
    <cellStyle name="Euro 4 3" xfId="1436"/>
    <cellStyle name="Euro 4 4" xfId="911"/>
    <cellStyle name="Euro 40" xfId="258"/>
    <cellStyle name="Euro 40 2" xfId="1438"/>
    <cellStyle name="Euro 40 3" xfId="913"/>
    <cellStyle name="Euro 41" xfId="259"/>
    <cellStyle name="Euro 41 2" xfId="260"/>
    <cellStyle name="Euro 41 2 2" xfId="261"/>
    <cellStyle name="Euro 41 2 2 2" xfId="1441"/>
    <cellStyle name="Euro 41 2 2 3" xfId="916"/>
    <cellStyle name="Euro 41 2 3" xfId="262"/>
    <cellStyle name="Euro 41 2 3 2" xfId="263"/>
    <cellStyle name="Euro 41 2 3 2 2" xfId="1443"/>
    <cellStyle name="Euro 41 2 3 2 3" xfId="918"/>
    <cellStyle name="Euro 41 2 3 3" xfId="1442"/>
    <cellStyle name="Euro 41 2 3 4" xfId="917"/>
    <cellStyle name="Euro 41 2 4" xfId="1440"/>
    <cellStyle name="Euro 41 2 5" xfId="915"/>
    <cellStyle name="Euro 41 3" xfId="264"/>
    <cellStyle name="Euro 41 3 2" xfId="1444"/>
    <cellStyle name="Euro 41 3 3" xfId="919"/>
    <cellStyle name="Euro 41 4" xfId="1439"/>
    <cellStyle name="Euro 41 5" xfId="914"/>
    <cellStyle name="Euro 42" xfId="265"/>
    <cellStyle name="Euro 42 2" xfId="266"/>
    <cellStyle name="Euro 42 2 2" xfId="267"/>
    <cellStyle name="Euro 42 2 2 2" xfId="1447"/>
    <cellStyle name="Euro 42 2 2 3" xfId="922"/>
    <cellStyle name="Euro 42 2 3" xfId="268"/>
    <cellStyle name="Euro 42 2 3 2" xfId="269"/>
    <cellStyle name="Euro 42 2 3 2 2" xfId="1449"/>
    <cellStyle name="Euro 42 2 3 2 3" xfId="924"/>
    <cellStyle name="Euro 42 2 3 3" xfId="1448"/>
    <cellStyle name="Euro 42 2 3 4" xfId="923"/>
    <cellStyle name="Euro 42 2 4" xfId="1446"/>
    <cellStyle name="Euro 42 2 5" xfId="921"/>
    <cellStyle name="Euro 42 3" xfId="270"/>
    <cellStyle name="Euro 42 3 2" xfId="1450"/>
    <cellStyle name="Euro 42 3 3" xfId="925"/>
    <cellStyle name="Euro 42 4" xfId="1445"/>
    <cellStyle name="Euro 42 5" xfId="920"/>
    <cellStyle name="Euro 43" xfId="271"/>
    <cellStyle name="Euro 43 2" xfId="272"/>
    <cellStyle name="Euro 43 2 2" xfId="273"/>
    <cellStyle name="Euro 43 2 2 2" xfId="1453"/>
    <cellStyle name="Euro 43 2 2 3" xfId="928"/>
    <cellStyle name="Euro 43 2 3" xfId="274"/>
    <cellStyle name="Euro 43 2 3 2" xfId="275"/>
    <cellStyle name="Euro 43 2 3 2 2" xfId="1455"/>
    <cellStyle name="Euro 43 2 3 2 3" xfId="930"/>
    <cellStyle name="Euro 43 2 3 3" xfId="1454"/>
    <cellStyle name="Euro 43 2 3 4" xfId="929"/>
    <cellStyle name="Euro 43 2 4" xfId="1452"/>
    <cellStyle name="Euro 43 2 5" xfId="927"/>
    <cellStyle name="Euro 43 3" xfId="276"/>
    <cellStyle name="Euro 43 3 2" xfId="1456"/>
    <cellStyle name="Euro 43 3 3" xfId="931"/>
    <cellStyle name="Euro 43 4" xfId="1451"/>
    <cellStyle name="Euro 43 5" xfId="926"/>
    <cellStyle name="Euro 44" xfId="277"/>
    <cellStyle name="Euro 44 2" xfId="278"/>
    <cellStyle name="Euro 44 2 2" xfId="279"/>
    <cellStyle name="Euro 44 2 2 2" xfId="1459"/>
    <cellStyle name="Euro 44 2 2 3" xfId="934"/>
    <cellStyle name="Euro 44 2 3" xfId="280"/>
    <cellStyle name="Euro 44 2 3 2" xfId="281"/>
    <cellStyle name="Euro 44 2 3 2 2" xfId="1461"/>
    <cellStyle name="Euro 44 2 3 2 3" xfId="936"/>
    <cellStyle name="Euro 44 2 3 3" xfId="1460"/>
    <cellStyle name="Euro 44 2 3 4" xfId="935"/>
    <cellStyle name="Euro 44 2 4" xfId="1458"/>
    <cellStyle name="Euro 44 2 5" xfId="933"/>
    <cellStyle name="Euro 44 3" xfId="282"/>
    <cellStyle name="Euro 44 3 2" xfId="1462"/>
    <cellStyle name="Euro 44 3 3" xfId="937"/>
    <cellStyle name="Euro 44 4" xfId="1457"/>
    <cellStyle name="Euro 44 5" xfId="932"/>
    <cellStyle name="Euro 45" xfId="283"/>
    <cellStyle name="Euro 45 2" xfId="284"/>
    <cellStyle name="Euro 45 2 2" xfId="285"/>
    <cellStyle name="Euro 45 2 2 2" xfId="1465"/>
    <cellStyle name="Euro 45 2 2 3" xfId="940"/>
    <cellStyle name="Euro 45 2 3" xfId="286"/>
    <cellStyle name="Euro 45 2 3 2" xfId="287"/>
    <cellStyle name="Euro 45 2 3 2 2" xfId="1467"/>
    <cellStyle name="Euro 45 2 3 2 3" xfId="942"/>
    <cellStyle name="Euro 45 2 3 3" xfId="1466"/>
    <cellStyle name="Euro 45 2 3 4" xfId="941"/>
    <cellStyle name="Euro 45 2 4" xfId="1464"/>
    <cellStyle name="Euro 45 2 5" xfId="939"/>
    <cellStyle name="Euro 45 3" xfId="288"/>
    <cellStyle name="Euro 45 3 2" xfId="1468"/>
    <cellStyle name="Euro 45 3 3" xfId="943"/>
    <cellStyle name="Euro 45 4" xfId="1463"/>
    <cellStyle name="Euro 45 5" xfId="938"/>
    <cellStyle name="Euro 46" xfId="289"/>
    <cellStyle name="Euro 46 2" xfId="290"/>
    <cellStyle name="Euro 46 2 2" xfId="291"/>
    <cellStyle name="Euro 46 2 2 2" xfId="1471"/>
    <cellStyle name="Euro 46 2 2 3" xfId="946"/>
    <cellStyle name="Euro 46 2 3" xfId="292"/>
    <cellStyle name="Euro 46 2 3 2" xfId="293"/>
    <cellStyle name="Euro 46 2 3 2 2" xfId="1473"/>
    <cellStyle name="Euro 46 2 3 2 3" xfId="948"/>
    <cellStyle name="Euro 46 2 3 3" xfId="1472"/>
    <cellStyle name="Euro 46 2 3 4" xfId="947"/>
    <cellStyle name="Euro 46 2 4" xfId="1470"/>
    <cellStyle name="Euro 46 2 5" xfId="945"/>
    <cellStyle name="Euro 46 3" xfId="294"/>
    <cellStyle name="Euro 46 3 2" xfId="1474"/>
    <cellStyle name="Euro 46 3 3" xfId="949"/>
    <cellStyle name="Euro 46 4" xfId="1469"/>
    <cellStyle name="Euro 46 5" xfId="944"/>
    <cellStyle name="Euro 47" xfId="295"/>
    <cellStyle name="Euro 47 2" xfId="296"/>
    <cellStyle name="Euro 47 2 2" xfId="297"/>
    <cellStyle name="Euro 47 2 2 2" xfId="1477"/>
    <cellStyle name="Euro 47 2 2 3" xfId="952"/>
    <cellStyle name="Euro 47 2 3" xfId="298"/>
    <cellStyle name="Euro 47 2 3 2" xfId="299"/>
    <cellStyle name="Euro 47 2 3 2 2" xfId="1479"/>
    <cellStyle name="Euro 47 2 3 2 3" xfId="954"/>
    <cellStyle name="Euro 47 2 3 3" xfId="1478"/>
    <cellStyle name="Euro 47 2 3 4" xfId="953"/>
    <cellStyle name="Euro 47 2 4" xfId="1476"/>
    <cellStyle name="Euro 47 2 5" xfId="951"/>
    <cellStyle name="Euro 47 3" xfId="300"/>
    <cellStyle name="Euro 47 3 2" xfId="1480"/>
    <cellStyle name="Euro 47 3 3" xfId="955"/>
    <cellStyle name="Euro 47 4" xfId="1475"/>
    <cellStyle name="Euro 47 5" xfId="950"/>
    <cellStyle name="Euro 48" xfId="301"/>
    <cellStyle name="Euro 48 2" xfId="302"/>
    <cellStyle name="Euro 48 2 2" xfId="303"/>
    <cellStyle name="Euro 48 2 2 2" xfId="1483"/>
    <cellStyle name="Euro 48 2 2 3" xfId="958"/>
    <cellStyle name="Euro 48 2 3" xfId="304"/>
    <cellStyle name="Euro 48 2 3 2" xfId="305"/>
    <cellStyle name="Euro 48 2 3 2 2" xfId="1485"/>
    <cellStyle name="Euro 48 2 3 2 3" xfId="960"/>
    <cellStyle name="Euro 48 2 3 3" xfId="1484"/>
    <cellStyle name="Euro 48 2 3 4" xfId="959"/>
    <cellStyle name="Euro 48 2 4" xfId="1482"/>
    <cellStyle name="Euro 48 2 5" xfId="957"/>
    <cellStyle name="Euro 48 3" xfId="306"/>
    <cellStyle name="Euro 48 3 2" xfId="1486"/>
    <cellStyle name="Euro 48 3 3" xfId="961"/>
    <cellStyle name="Euro 48 4" xfId="1481"/>
    <cellStyle name="Euro 48 5" xfId="956"/>
    <cellStyle name="Euro 49" xfId="307"/>
    <cellStyle name="Euro 49 2" xfId="308"/>
    <cellStyle name="Euro 49 2 2" xfId="309"/>
    <cellStyle name="Euro 49 2 2 2" xfId="1489"/>
    <cellStyle name="Euro 49 2 2 3" xfId="964"/>
    <cellStyle name="Euro 49 2 3" xfId="310"/>
    <cellStyle name="Euro 49 2 3 2" xfId="311"/>
    <cellStyle name="Euro 49 2 3 2 2" xfId="1491"/>
    <cellStyle name="Euro 49 2 3 2 3" xfId="966"/>
    <cellStyle name="Euro 49 2 3 3" xfId="1490"/>
    <cellStyle name="Euro 49 2 3 4" xfId="965"/>
    <cellStyle name="Euro 49 2 4" xfId="1488"/>
    <cellStyle name="Euro 49 2 5" xfId="963"/>
    <cellStyle name="Euro 49 3" xfId="312"/>
    <cellStyle name="Euro 49 3 2" xfId="1492"/>
    <cellStyle name="Euro 49 3 3" xfId="967"/>
    <cellStyle name="Euro 49 4" xfId="1487"/>
    <cellStyle name="Euro 49 5" xfId="962"/>
    <cellStyle name="Euro 5" xfId="313"/>
    <cellStyle name="Euro 5 2" xfId="314"/>
    <cellStyle name="Euro 5 2 2" xfId="1494"/>
    <cellStyle name="Euro 5 2 3" xfId="969"/>
    <cellStyle name="Euro 5 3" xfId="1493"/>
    <cellStyle name="Euro 5 4" xfId="968"/>
    <cellStyle name="Euro 50" xfId="315"/>
    <cellStyle name="Euro 50 2" xfId="316"/>
    <cellStyle name="Euro 50 2 2" xfId="317"/>
    <cellStyle name="Euro 50 2 2 2" xfId="1497"/>
    <cellStyle name="Euro 50 2 2 3" xfId="972"/>
    <cellStyle name="Euro 50 2 3" xfId="318"/>
    <cellStyle name="Euro 50 2 3 2" xfId="319"/>
    <cellStyle name="Euro 50 2 3 2 2" xfId="1499"/>
    <cellStyle name="Euro 50 2 3 2 3" xfId="974"/>
    <cellStyle name="Euro 50 2 3 3" xfId="1498"/>
    <cellStyle name="Euro 50 2 3 4" xfId="973"/>
    <cellStyle name="Euro 50 2 4" xfId="1496"/>
    <cellStyle name="Euro 50 2 5" xfId="971"/>
    <cellStyle name="Euro 50 3" xfId="320"/>
    <cellStyle name="Euro 50 3 2" xfId="1500"/>
    <cellStyle name="Euro 50 3 3" xfId="975"/>
    <cellStyle name="Euro 50 4" xfId="1495"/>
    <cellStyle name="Euro 50 5" xfId="970"/>
    <cellStyle name="Euro 51" xfId="321"/>
    <cellStyle name="Euro 51 2" xfId="322"/>
    <cellStyle name="Euro 51 2 2" xfId="323"/>
    <cellStyle name="Euro 51 2 2 2" xfId="1503"/>
    <cellStyle name="Euro 51 2 2 3" xfId="978"/>
    <cellStyle name="Euro 51 2 3" xfId="324"/>
    <cellStyle name="Euro 51 2 3 2" xfId="325"/>
    <cellStyle name="Euro 51 2 3 2 2" xfId="1505"/>
    <cellStyle name="Euro 51 2 3 2 3" xfId="980"/>
    <cellStyle name="Euro 51 2 3 3" xfId="1504"/>
    <cellStyle name="Euro 51 2 3 4" xfId="979"/>
    <cellStyle name="Euro 51 2 4" xfId="1502"/>
    <cellStyle name="Euro 51 2 5" xfId="977"/>
    <cellStyle name="Euro 51 3" xfId="326"/>
    <cellStyle name="Euro 51 3 2" xfId="1506"/>
    <cellStyle name="Euro 51 3 3" xfId="981"/>
    <cellStyle name="Euro 51 4" xfId="1501"/>
    <cellStyle name="Euro 51 5" xfId="976"/>
    <cellStyle name="Euro 52" xfId="327"/>
    <cellStyle name="Euro 52 2" xfId="328"/>
    <cellStyle name="Euro 52 2 2" xfId="329"/>
    <cellStyle name="Euro 52 2 2 2" xfId="1509"/>
    <cellStyle name="Euro 52 2 2 3" xfId="984"/>
    <cellStyle name="Euro 52 2 3" xfId="330"/>
    <cellStyle name="Euro 52 2 3 2" xfId="331"/>
    <cellStyle name="Euro 52 2 3 2 2" xfId="1511"/>
    <cellStyle name="Euro 52 2 3 2 3" xfId="986"/>
    <cellStyle name="Euro 52 2 3 3" xfId="1510"/>
    <cellStyle name="Euro 52 2 3 4" xfId="985"/>
    <cellStyle name="Euro 52 2 4" xfId="1508"/>
    <cellStyle name="Euro 52 2 5" xfId="983"/>
    <cellStyle name="Euro 52 3" xfId="332"/>
    <cellStyle name="Euro 52 3 2" xfId="1512"/>
    <cellStyle name="Euro 52 3 3" xfId="987"/>
    <cellStyle name="Euro 52 4" xfId="1507"/>
    <cellStyle name="Euro 52 5" xfId="982"/>
    <cellStyle name="Euro 53" xfId="333"/>
    <cellStyle name="Euro 53 2" xfId="334"/>
    <cellStyle name="Euro 53 2 2" xfId="335"/>
    <cellStyle name="Euro 53 2 2 2" xfId="1515"/>
    <cellStyle name="Euro 53 2 2 3" xfId="990"/>
    <cellStyle name="Euro 53 2 3" xfId="336"/>
    <cellStyle name="Euro 53 2 3 2" xfId="337"/>
    <cellStyle name="Euro 53 2 3 2 2" xfId="1517"/>
    <cellStyle name="Euro 53 2 3 2 3" xfId="992"/>
    <cellStyle name="Euro 53 2 3 3" xfId="1516"/>
    <cellStyle name="Euro 53 2 3 4" xfId="991"/>
    <cellStyle name="Euro 53 2 4" xfId="1514"/>
    <cellStyle name="Euro 53 2 5" xfId="989"/>
    <cellStyle name="Euro 53 3" xfId="338"/>
    <cellStyle name="Euro 53 3 2" xfId="1518"/>
    <cellStyle name="Euro 53 3 3" xfId="993"/>
    <cellStyle name="Euro 53 4" xfId="1513"/>
    <cellStyle name="Euro 53 5" xfId="988"/>
    <cellStyle name="Euro 54" xfId="339"/>
    <cellStyle name="Euro 54 2" xfId="340"/>
    <cellStyle name="Euro 54 2 2" xfId="341"/>
    <cellStyle name="Euro 54 2 2 2" xfId="1521"/>
    <cellStyle name="Euro 54 2 2 3" xfId="996"/>
    <cellStyle name="Euro 54 2 3" xfId="342"/>
    <cellStyle name="Euro 54 2 3 2" xfId="343"/>
    <cellStyle name="Euro 54 2 3 2 2" xfId="1523"/>
    <cellStyle name="Euro 54 2 3 2 3" xfId="998"/>
    <cellStyle name="Euro 54 2 3 3" xfId="1522"/>
    <cellStyle name="Euro 54 2 3 4" xfId="997"/>
    <cellStyle name="Euro 54 2 4" xfId="1520"/>
    <cellStyle name="Euro 54 2 5" xfId="995"/>
    <cellStyle name="Euro 54 3" xfId="344"/>
    <cellStyle name="Euro 54 3 2" xfId="1524"/>
    <cellStyle name="Euro 54 3 3" xfId="999"/>
    <cellStyle name="Euro 54 4" xfId="1519"/>
    <cellStyle name="Euro 54 5" xfId="994"/>
    <cellStyle name="Euro 55" xfId="345"/>
    <cellStyle name="Euro 55 2" xfId="346"/>
    <cellStyle name="Euro 55 2 2" xfId="347"/>
    <cellStyle name="Euro 55 2 2 2" xfId="1527"/>
    <cellStyle name="Euro 55 2 2 3" xfId="1002"/>
    <cellStyle name="Euro 55 2 3" xfId="348"/>
    <cellStyle name="Euro 55 2 3 2" xfId="349"/>
    <cellStyle name="Euro 55 2 3 2 2" xfId="1529"/>
    <cellStyle name="Euro 55 2 3 2 3" xfId="1004"/>
    <cellStyle name="Euro 55 2 3 3" xfId="1528"/>
    <cellStyle name="Euro 55 2 3 4" xfId="1003"/>
    <cellStyle name="Euro 55 2 4" xfId="1526"/>
    <cellStyle name="Euro 55 2 5" xfId="1001"/>
    <cellStyle name="Euro 55 3" xfId="350"/>
    <cellStyle name="Euro 55 3 2" xfId="1530"/>
    <cellStyle name="Euro 55 3 3" xfId="1005"/>
    <cellStyle name="Euro 55 4" xfId="1525"/>
    <cellStyle name="Euro 55 5" xfId="1000"/>
    <cellStyle name="Euro 56" xfId="351"/>
    <cellStyle name="Euro 56 2" xfId="352"/>
    <cellStyle name="Euro 56 2 2" xfId="353"/>
    <cellStyle name="Euro 56 2 2 2" xfId="1533"/>
    <cellStyle name="Euro 56 2 2 3" xfId="1008"/>
    <cellStyle name="Euro 56 2 3" xfId="354"/>
    <cellStyle name="Euro 56 2 3 2" xfId="355"/>
    <cellStyle name="Euro 56 2 3 2 2" xfId="1535"/>
    <cellStyle name="Euro 56 2 3 2 3" xfId="1010"/>
    <cellStyle name="Euro 56 2 3 3" xfId="1534"/>
    <cellStyle name="Euro 56 2 3 4" xfId="1009"/>
    <cellStyle name="Euro 56 2 4" xfId="1532"/>
    <cellStyle name="Euro 56 2 5" xfId="1007"/>
    <cellStyle name="Euro 56 3" xfId="356"/>
    <cellStyle name="Euro 56 3 2" xfId="1536"/>
    <cellStyle name="Euro 56 3 3" xfId="1011"/>
    <cellStyle name="Euro 56 4" xfId="1531"/>
    <cellStyle name="Euro 56 5" xfId="1006"/>
    <cellStyle name="Euro 57" xfId="357"/>
    <cellStyle name="Euro 57 2" xfId="358"/>
    <cellStyle name="Euro 57 2 2" xfId="359"/>
    <cellStyle name="Euro 57 2 2 2" xfId="1539"/>
    <cellStyle name="Euro 57 2 2 3" xfId="1014"/>
    <cellStyle name="Euro 57 2 3" xfId="360"/>
    <cellStyle name="Euro 57 2 3 2" xfId="361"/>
    <cellStyle name="Euro 57 2 3 2 2" xfId="1541"/>
    <cellStyle name="Euro 57 2 3 2 3" xfId="1016"/>
    <cellStyle name="Euro 57 2 3 3" xfId="1540"/>
    <cellStyle name="Euro 57 2 3 4" xfId="1015"/>
    <cellStyle name="Euro 57 2 4" xfId="1538"/>
    <cellStyle name="Euro 57 2 5" xfId="1013"/>
    <cellStyle name="Euro 57 3" xfId="362"/>
    <cellStyle name="Euro 57 3 2" xfId="1542"/>
    <cellStyle name="Euro 57 3 3" xfId="1017"/>
    <cellStyle name="Euro 57 4" xfId="1537"/>
    <cellStyle name="Euro 57 5" xfId="1012"/>
    <cellStyle name="Euro 58" xfId="363"/>
    <cellStyle name="Euro 58 2" xfId="364"/>
    <cellStyle name="Euro 58 2 2" xfId="365"/>
    <cellStyle name="Euro 58 2 2 2" xfId="1545"/>
    <cellStyle name="Euro 58 2 2 3" xfId="1020"/>
    <cellStyle name="Euro 58 2 3" xfId="366"/>
    <cellStyle name="Euro 58 2 3 2" xfId="367"/>
    <cellStyle name="Euro 58 2 3 2 2" xfId="1547"/>
    <cellStyle name="Euro 58 2 3 2 3" xfId="1022"/>
    <cellStyle name="Euro 58 2 3 3" xfId="1546"/>
    <cellStyle name="Euro 58 2 3 4" xfId="1021"/>
    <cellStyle name="Euro 58 2 4" xfId="1544"/>
    <cellStyle name="Euro 58 2 5" xfId="1019"/>
    <cellStyle name="Euro 58 3" xfId="368"/>
    <cellStyle name="Euro 58 3 2" xfId="1548"/>
    <cellStyle name="Euro 58 3 3" xfId="1023"/>
    <cellStyle name="Euro 58 4" xfId="1543"/>
    <cellStyle name="Euro 58 5" xfId="1018"/>
    <cellStyle name="Euro 59" xfId="369"/>
    <cellStyle name="Euro 59 2" xfId="370"/>
    <cellStyle name="Euro 59 2 2" xfId="371"/>
    <cellStyle name="Euro 59 2 2 2" xfId="1551"/>
    <cellStyle name="Euro 59 2 2 3" xfId="1026"/>
    <cellStyle name="Euro 59 2 3" xfId="372"/>
    <cellStyle name="Euro 59 2 3 2" xfId="373"/>
    <cellStyle name="Euro 59 2 3 2 2" xfId="1553"/>
    <cellStyle name="Euro 59 2 3 2 3" xfId="1028"/>
    <cellStyle name="Euro 59 2 3 3" xfId="1552"/>
    <cellStyle name="Euro 59 2 3 4" xfId="1027"/>
    <cellStyle name="Euro 59 2 4" xfId="1550"/>
    <cellStyle name="Euro 59 2 5" xfId="1025"/>
    <cellStyle name="Euro 59 3" xfId="374"/>
    <cellStyle name="Euro 59 3 2" xfId="1554"/>
    <cellStyle name="Euro 59 3 3" xfId="1029"/>
    <cellStyle name="Euro 59 4" xfId="1549"/>
    <cellStyle name="Euro 59 5" xfId="1024"/>
    <cellStyle name="Euro 6" xfId="375"/>
    <cellStyle name="Euro 6 2" xfId="376"/>
    <cellStyle name="Euro 6 2 2" xfId="1556"/>
    <cellStyle name="Euro 6 2 3" xfId="1031"/>
    <cellStyle name="Euro 6 3" xfId="1555"/>
    <cellStyle name="Euro 6 4" xfId="1030"/>
    <cellStyle name="Euro 60" xfId="377"/>
    <cellStyle name="Euro 60 2" xfId="378"/>
    <cellStyle name="Euro 60 2 2" xfId="379"/>
    <cellStyle name="Euro 60 2 2 2" xfId="1559"/>
    <cellStyle name="Euro 60 2 2 3" xfId="1034"/>
    <cellStyle name="Euro 60 2 3" xfId="380"/>
    <cellStyle name="Euro 60 2 3 2" xfId="381"/>
    <cellStyle name="Euro 60 2 3 2 2" xfId="1561"/>
    <cellStyle name="Euro 60 2 3 2 3" xfId="1036"/>
    <cellStyle name="Euro 60 2 3 3" xfId="1560"/>
    <cellStyle name="Euro 60 2 3 4" xfId="1035"/>
    <cellStyle name="Euro 60 2 4" xfId="1558"/>
    <cellStyle name="Euro 60 2 5" xfId="1033"/>
    <cellStyle name="Euro 60 3" xfId="382"/>
    <cellStyle name="Euro 60 3 2" xfId="1562"/>
    <cellStyle name="Euro 60 3 3" xfId="1037"/>
    <cellStyle name="Euro 60 4" xfId="1557"/>
    <cellStyle name="Euro 60 5" xfId="1032"/>
    <cellStyle name="Euro 61" xfId="383"/>
    <cellStyle name="Euro 61 2" xfId="384"/>
    <cellStyle name="Euro 61 2 2" xfId="385"/>
    <cellStyle name="Euro 61 2 2 2" xfId="1565"/>
    <cellStyle name="Euro 61 2 2 3" xfId="1040"/>
    <cellStyle name="Euro 61 2 3" xfId="386"/>
    <cellStyle name="Euro 61 2 3 2" xfId="387"/>
    <cellStyle name="Euro 61 2 3 2 2" xfId="1567"/>
    <cellStyle name="Euro 61 2 3 2 3" xfId="1042"/>
    <cellStyle name="Euro 61 2 3 3" xfId="1566"/>
    <cellStyle name="Euro 61 2 3 4" xfId="1041"/>
    <cellStyle name="Euro 61 2 4" xfId="1564"/>
    <cellStyle name="Euro 61 2 5" xfId="1039"/>
    <cellStyle name="Euro 61 3" xfId="388"/>
    <cellStyle name="Euro 61 3 2" xfId="1568"/>
    <cellStyle name="Euro 61 3 3" xfId="1043"/>
    <cellStyle name="Euro 61 4" xfId="1563"/>
    <cellStyle name="Euro 61 5" xfId="1038"/>
    <cellStyle name="Euro 62" xfId="389"/>
    <cellStyle name="Euro 62 2" xfId="390"/>
    <cellStyle name="Euro 62 2 2" xfId="391"/>
    <cellStyle name="Euro 62 2 2 2" xfId="1571"/>
    <cellStyle name="Euro 62 2 2 3" xfId="1046"/>
    <cellStyle name="Euro 62 2 3" xfId="392"/>
    <cellStyle name="Euro 62 2 3 2" xfId="393"/>
    <cellStyle name="Euro 62 2 3 2 2" xfId="1573"/>
    <cellStyle name="Euro 62 2 3 2 3" xfId="1048"/>
    <cellStyle name="Euro 62 2 3 3" xfId="1572"/>
    <cellStyle name="Euro 62 2 3 4" xfId="1047"/>
    <cellStyle name="Euro 62 2 4" xfId="1570"/>
    <cellStyle name="Euro 62 2 5" xfId="1045"/>
    <cellStyle name="Euro 62 3" xfId="394"/>
    <cellStyle name="Euro 62 3 2" xfId="1574"/>
    <cellStyle name="Euro 62 3 3" xfId="1049"/>
    <cellStyle name="Euro 62 4" xfId="1569"/>
    <cellStyle name="Euro 62 5" xfId="1044"/>
    <cellStyle name="Euro 63" xfId="395"/>
    <cellStyle name="Euro 63 2" xfId="396"/>
    <cellStyle name="Euro 63 2 2" xfId="1576"/>
    <cellStyle name="Euro 63 2 3" xfId="1051"/>
    <cellStyle name="Euro 63 3" xfId="1575"/>
    <cellStyle name="Euro 63 4" xfId="1050"/>
    <cellStyle name="Euro 64" xfId="397"/>
    <cellStyle name="Euro 64 2" xfId="398"/>
    <cellStyle name="Euro 64 2 2" xfId="1578"/>
    <cellStyle name="Euro 64 2 3" xfId="1053"/>
    <cellStyle name="Euro 64 3" xfId="399"/>
    <cellStyle name="Euro 64 3 2" xfId="400"/>
    <cellStyle name="Euro 64 3 2 2" xfId="1580"/>
    <cellStyle name="Euro 64 3 2 3" xfId="1055"/>
    <cellStyle name="Euro 64 3 3" xfId="1579"/>
    <cellStyle name="Euro 64 3 4" xfId="1054"/>
    <cellStyle name="Euro 64 4" xfId="401"/>
    <cellStyle name="Euro 64 4 2" xfId="402"/>
    <cellStyle name="Euro 64 4 2 2" xfId="1582"/>
    <cellStyle name="Euro 64 4 2 3" xfId="1057"/>
    <cellStyle name="Euro 64 4 3" xfId="403"/>
    <cellStyle name="Euro 64 4 3 2" xfId="1583"/>
    <cellStyle name="Euro 64 4 3 3" xfId="1058"/>
    <cellStyle name="Euro 64 4 4" xfId="1581"/>
    <cellStyle name="Euro 64 4 5" xfId="1056"/>
    <cellStyle name="Euro 64 5" xfId="1577"/>
    <cellStyle name="Euro 64 6" xfId="1052"/>
    <cellStyle name="Euro 65" xfId="404"/>
    <cellStyle name="Euro 65 2" xfId="405"/>
    <cellStyle name="Euro 65 2 2" xfId="1585"/>
    <cellStyle name="Euro 65 2 3" xfId="1060"/>
    <cellStyle name="Euro 65 3" xfId="406"/>
    <cellStyle name="Euro 65 3 2" xfId="407"/>
    <cellStyle name="Euro 65 3 2 2" xfId="1587"/>
    <cellStyle name="Euro 65 3 2 3" xfId="1062"/>
    <cellStyle name="Euro 65 3 3" xfId="1586"/>
    <cellStyle name="Euro 65 3 4" xfId="1061"/>
    <cellStyle name="Euro 65 4" xfId="1584"/>
    <cellStyle name="Euro 65 5" xfId="1059"/>
    <cellStyle name="Euro 66" xfId="408"/>
    <cellStyle name="Euro 66 2" xfId="409"/>
    <cellStyle name="Euro 66 2 2" xfId="1589"/>
    <cellStyle name="Euro 66 2 3" xfId="1064"/>
    <cellStyle name="Euro 66 3" xfId="1588"/>
    <cellStyle name="Euro 66 4" xfId="1063"/>
    <cellStyle name="Euro 67" xfId="410"/>
    <cellStyle name="Euro 67 2" xfId="411"/>
    <cellStyle name="Euro 67 2 2" xfId="1591"/>
    <cellStyle name="Euro 67 2 3" xfId="1066"/>
    <cellStyle name="Euro 67 3" xfId="412"/>
    <cellStyle name="Euro 67 3 2" xfId="1592"/>
    <cellStyle name="Euro 67 3 3" xfId="1067"/>
    <cellStyle name="Euro 67 4" xfId="1590"/>
    <cellStyle name="Euro 67 5" xfId="1065"/>
    <cellStyle name="Euro 68" xfId="413"/>
    <cellStyle name="Euro 68 2" xfId="414"/>
    <cellStyle name="Euro 68 2 2" xfId="1594"/>
    <cellStyle name="Euro 68 2 3" xfId="1069"/>
    <cellStyle name="Euro 68 3" xfId="1593"/>
    <cellStyle name="Euro 68 4" xfId="1068"/>
    <cellStyle name="Euro 69" xfId="415"/>
    <cellStyle name="Euro 69 2" xfId="416"/>
    <cellStyle name="Euro 69 2 2" xfId="1596"/>
    <cellStyle name="Euro 69 2 3" xfId="1071"/>
    <cellStyle name="Euro 69 3" xfId="1595"/>
    <cellStyle name="Euro 69 4" xfId="1070"/>
    <cellStyle name="Euro 7" xfId="417"/>
    <cellStyle name="Euro 7 2" xfId="418"/>
    <cellStyle name="Euro 7 2 2" xfId="1598"/>
    <cellStyle name="Euro 7 2 3" xfId="1073"/>
    <cellStyle name="Euro 7 3" xfId="1597"/>
    <cellStyle name="Euro 7 4" xfId="1072"/>
    <cellStyle name="Euro 70" xfId="419"/>
    <cellStyle name="Euro 70 2" xfId="420"/>
    <cellStyle name="Euro 70 2 2" xfId="1600"/>
    <cellStyle name="Euro 70 2 3" xfId="1075"/>
    <cellStyle name="Euro 70 3" xfId="1599"/>
    <cellStyle name="Euro 70 4" xfId="1074"/>
    <cellStyle name="Euro 71" xfId="421"/>
    <cellStyle name="Euro 71 2" xfId="422"/>
    <cellStyle name="Euro 71 2 2" xfId="1602"/>
    <cellStyle name="Euro 71 2 3" xfId="1077"/>
    <cellStyle name="Euro 71 3" xfId="1601"/>
    <cellStyle name="Euro 71 4" xfId="1076"/>
    <cellStyle name="Euro 72" xfId="423"/>
    <cellStyle name="Euro 72 2" xfId="424"/>
    <cellStyle name="Euro 72 2 2" xfId="1604"/>
    <cellStyle name="Euro 72 2 3" xfId="1079"/>
    <cellStyle name="Euro 72 3" xfId="1603"/>
    <cellStyle name="Euro 72 4" xfId="1078"/>
    <cellStyle name="Euro 73" xfId="425"/>
    <cellStyle name="Euro 73 2" xfId="426"/>
    <cellStyle name="Euro 73 2 2" xfId="1606"/>
    <cellStyle name="Euro 73 2 3" xfId="1081"/>
    <cellStyle name="Euro 73 3" xfId="1605"/>
    <cellStyle name="Euro 73 4" xfId="1080"/>
    <cellStyle name="Euro 74" xfId="427"/>
    <cellStyle name="Euro 74 2" xfId="428"/>
    <cellStyle name="Euro 74 2 2" xfId="1608"/>
    <cellStyle name="Euro 74 2 3" xfId="1083"/>
    <cellStyle name="Euro 74 3" xfId="1607"/>
    <cellStyle name="Euro 74 4" xfId="1082"/>
    <cellStyle name="Euro 75" xfId="429"/>
    <cellStyle name="Euro 75 2" xfId="430"/>
    <cellStyle name="Euro 75 2 2" xfId="1610"/>
    <cellStyle name="Euro 75 2 3" xfId="1085"/>
    <cellStyle name="Euro 75 3" xfId="1609"/>
    <cellStyle name="Euro 75 4" xfId="1084"/>
    <cellStyle name="Euro 76" xfId="431"/>
    <cellStyle name="Euro 76 2" xfId="432"/>
    <cellStyle name="Euro 76 2 2" xfId="1612"/>
    <cellStyle name="Euro 76 2 3" xfId="1087"/>
    <cellStyle name="Euro 76 3" xfId="1611"/>
    <cellStyle name="Euro 76 4" xfId="1086"/>
    <cellStyle name="Euro 77" xfId="433"/>
    <cellStyle name="Euro 77 2" xfId="434"/>
    <cellStyle name="Euro 77 2 2" xfId="1614"/>
    <cellStyle name="Euro 77 2 3" xfId="1089"/>
    <cellStyle name="Euro 77 3" xfId="1613"/>
    <cellStyle name="Euro 77 4" xfId="1088"/>
    <cellStyle name="Euro 78" xfId="435"/>
    <cellStyle name="Euro 78 2" xfId="436"/>
    <cellStyle name="Euro 78 2 2" xfId="1616"/>
    <cellStyle name="Euro 78 2 3" xfId="1091"/>
    <cellStyle name="Euro 78 3" xfId="1615"/>
    <cellStyle name="Euro 78 4" xfId="1090"/>
    <cellStyle name="Euro 79" xfId="437"/>
    <cellStyle name="Euro 79 2" xfId="438"/>
    <cellStyle name="Euro 79 2 2" xfId="1618"/>
    <cellStyle name="Euro 79 2 3" xfId="1093"/>
    <cellStyle name="Euro 79 3" xfId="1617"/>
    <cellStyle name="Euro 79 4" xfId="1092"/>
    <cellStyle name="Euro 8" xfId="439"/>
    <cellStyle name="Euro 8 2" xfId="440"/>
    <cellStyle name="Euro 8 2 2" xfId="1620"/>
    <cellStyle name="Euro 8 2 3" xfId="1095"/>
    <cellStyle name="Euro 8 3" xfId="1619"/>
    <cellStyle name="Euro 8 4" xfId="1094"/>
    <cellStyle name="Euro 80" xfId="441"/>
    <cellStyle name="Euro 80 2" xfId="442"/>
    <cellStyle name="Euro 80 2 2" xfId="1622"/>
    <cellStyle name="Euro 80 2 3" xfId="1097"/>
    <cellStyle name="Euro 80 3" xfId="1621"/>
    <cellStyle name="Euro 80 4" xfId="1096"/>
    <cellStyle name="Euro 81" xfId="443"/>
    <cellStyle name="Euro 81 2" xfId="444"/>
    <cellStyle name="Euro 81 2 2" xfId="1624"/>
    <cellStyle name="Euro 81 2 3" xfId="1099"/>
    <cellStyle name="Euro 81 3" xfId="1623"/>
    <cellStyle name="Euro 81 4" xfId="1098"/>
    <cellStyle name="Euro 82" xfId="445"/>
    <cellStyle name="Euro 82 2" xfId="446"/>
    <cellStyle name="Euro 82 2 2" xfId="1626"/>
    <cellStyle name="Euro 82 2 3" xfId="1101"/>
    <cellStyle name="Euro 82 3" xfId="1625"/>
    <cellStyle name="Euro 82 4" xfId="1100"/>
    <cellStyle name="Euro 83" xfId="447"/>
    <cellStyle name="Euro 83 2" xfId="1627"/>
    <cellStyle name="Euro 83 3" xfId="1102"/>
    <cellStyle name="Euro 84" xfId="448"/>
    <cellStyle name="Euro 84 2" xfId="1628"/>
    <cellStyle name="Euro 84 3" xfId="1103"/>
    <cellStyle name="Euro 9" xfId="449"/>
    <cellStyle name="Euro 9 2" xfId="450"/>
    <cellStyle name="Euro 9 2 2" xfId="1630"/>
    <cellStyle name="Euro 9 2 3" xfId="1105"/>
    <cellStyle name="Euro 9 3" xfId="1629"/>
    <cellStyle name="Euro 9 4" xfId="1104"/>
    <cellStyle name="Insatisfaisant" xfId="451" builtinId="27" customBuiltin="1"/>
    <cellStyle name="Insatisfaisant 2" xfId="452"/>
    <cellStyle name="Insatisfaisant 3" xfId="453"/>
    <cellStyle name="Lien hypertexte" xfId="674" builtinId="8"/>
    <cellStyle name="Lien hypertexte 2" xfId="684"/>
    <cellStyle name="Milliers" xfId="454" builtinId="3"/>
    <cellStyle name="Milliers 2" xfId="682"/>
    <cellStyle name="Milliers 2 2" xfId="647"/>
    <cellStyle name="Milliers 2 2 2" xfId="714"/>
    <cellStyle name="Milliers 2 2 3" xfId="1793"/>
    <cellStyle name="Milliers 2 3" xfId="685"/>
    <cellStyle name="Milliers 2 4" xfId="1827"/>
    <cellStyle name="Milliers 2 5" xfId="1262"/>
    <cellStyle name="Milliers 2_Km.SAD.ligne" xfId="1855"/>
    <cellStyle name="Milliers 3" xfId="728"/>
    <cellStyle name="Milliers 3 2" xfId="661"/>
    <cellStyle name="Milliers 3 2 2" xfId="1807"/>
    <cellStyle name="Milliers 3 2 3" xfId="1248"/>
    <cellStyle name="Milliers 4" xfId="455"/>
    <cellStyle name="Milliers 4 2" xfId="1635"/>
    <cellStyle name="Milliers 4 2 2" xfId="1986"/>
    <cellStyle name="Milliers 4 3" xfId="1956"/>
    <cellStyle name="Milliers 4 3 2" xfId="1996"/>
    <cellStyle name="Milliers 4 4" xfId="1106"/>
    <cellStyle name="Milliers 4 4 2" xfId="1980"/>
    <cellStyle name="Milliers 4 5" xfId="1971"/>
    <cellStyle name="Milliers 47 2" xfId="650"/>
    <cellStyle name="Milliers 47 2 2" xfId="720"/>
    <cellStyle name="Milliers 47 2 3" xfId="1796"/>
    <cellStyle name="Milliers 48" xfId="653"/>
    <cellStyle name="Milliers 48 2" xfId="654"/>
    <cellStyle name="Milliers 48 2 2" xfId="723"/>
    <cellStyle name="Milliers 48 2 3" xfId="1800"/>
    <cellStyle name="Milliers 48 3" xfId="1799"/>
    <cellStyle name="Milliers 49 2" xfId="646"/>
    <cellStyle name="Milliers 49 2 2" xfId="719"/>
    <cellStyle name="Milliers 49 2 3" xfId="1792"/>
    <cellStyle name="Milliers 5" xfId="648"/>
    <cellStyle name="Milliers 5 2" xfId="686"/>
    <cellStyle name="Milliers 5 3" xfId="1794"/>
    <cellStyle name="Milliers 50" xfId="652"/>
    <cellStyle name="Milliers 50 2" xfId="724"/>
    <cellStyle name="Milliers 50 3" xfId="1798"/>
    <cellStyle name="Milliers 59" xfId="651"/>
    <cellStyle name="Milliers 59 2" xfId="722"/>
    <cellStyle name="Milliers 59 3" xfId="687"/>
    <cellStyle name="Milliers 59 4" xfId="1797"/>
    <cellStyle name="Milliers 61" xfId="649"/>
    <cellStyle name="Milliers 61 2" xfId="721"/>
    <cellStyle name="Milliers 61 3" xfId="1795"/>
    <cellStyle name="Monétaire 17" xfId="656"/>
    <cellStyle name="Monétaire 17 2" xfId="1802"/>
    <cellStyle name="Monétaire 17 3" xfId="1245"/>
    <cellStyle name="Monétaire 2" xfId="718"/>
    <cellStyle name="Neutre" xfId="456" builtinId="28" customBuiltin="1"/>
    <cellStyle name="Neutre 2" xfId="457"/>
    <cellStyle name="Neutre 3" xfId="458"/>
    <cellStyle name="Normal" xfId="0" builtinId="0"/>
    <cellStyle name="Normal 10" xfId="459"/>
    <cellStyle name="Normal 10 2" xfId="460"/>
    <cellStyle name="Normal 10 2 2" xfId="681"/>
    <cellStyle name="Normal 10 2 2 2" xfId="1826"/>
    <cellStyle name="Normal 10 2 2 3" xfId="1261"/>
    <cellStyle name="Normal 10 2 2_Km.SAD.ligne" xfId="1841"/>
    <cellStyle name="Normal 10 2 3" xfId="688"/>
    <cellStyle name="Normal 10 2 4" xfId="1637"/>
    <cellStyle name="Normal 10 2_Km.SAD.ligne" xfId="1830"/>
    <cellStyle name="Normal 10 3" xfId="1636"/>
    <cellStyle name="Normal 10_Km.SAD.ligne" xfId="1788"/>
    <cellStyle name="Normal 11" xfId="461"/>
    <cellStyle name="Normal 11 2" xfId="462"/>
    <cellStyle name="Normal 11 2 2" xfId="711"/>
    <cellStyle name="Normal 11 2 3" xfId="1639"/>
    <cellStyle name="Normal 11 2_Km.SAD.ligne" xfId="1845"/>
    <cellStyle name="Normal 11 3" xfId="1638"/>
    <cellStyle name="Normal 11 4" xfId="645"/>
    <cellStyle name="Normal 11 4 2" xfId="712"/>
    <cellStyle name="Normal 11 4 3" xfId="1791"/>
    <cellStyle name="Normal 11 4_Km.SAD.ligne" xfId="1354"/>
    <cellStyle name="Normal 11_Km.SAD.ligne" xfId="1832"/>
    <cellStyle name="Normal 12" xfId="463"/>
    <cellStyle name="Normal 12 2" xfId="1640"/>
    <cellStyle name="Normal 12 2 2" xfId="659"/>
    <cellStyle name="Normal 12 2 2 2" xfId="725"/>
    <cellStyle name="Normal 12 2 2 3" xfId="1805"/>
    <cellStyle name="Normal 12 2 2_Km.SAD.ligne" xfId="1858"/>
    <cellStyle name="Normal 12_Km.SAD.ligne" xfId="1846"/>
    <cellStyle name="Normal 14 2" xfId="464"/>
    <cellStyle name="Normal 14 2 2" xfId="1641"/>
    <cellStyle name="Normal 14 2 3" xfId="1107"/>
    <cellStyle name="Normal 14 2_Km.SAD.ligne" xfId="1847"/>
    <cellStyle name="Normal 15 2" xfId="465"/>
    <cellStyle name="Normal 15 2 2" xfId="1642"/>
    <cellStyle name="Normal 15 2 3" xfId="1108"/>
    <cellStyle name="Normal 15 2_Km.SAD.ligne" xfId="1857"/>
    <cellStyle name="Normal 16 2" xfId="466"/>
    <cellStyle name="Normal 16 2 2" xfId="1643"/>
    <cellStyle name="Normal 16 2 3" xfId="1109"/>
    <cellStyle name="Normal 16 2_Km.SAD.ligne" xfId="1848"/>
    <cellStyle name="Normal 167" xfId="675"/>
    <cellStyle name="Normal 167 2" xfId="1820"/>
    <cellStyle name="Normal 167 3" xfId="1255"/>
    <cellStyle name="Normal 167_Km.SAD.ligne" xfId="1787"/>
    <cellStyle name="Normal 18" xfId="467"/>
    <cellStyle name="Normal 18 2" xfId="1644"/>
    <cellStyle name="Normal 18 2 2" xfId="1987"/>
    <cellStyle name="Normal 18 3" xfId="1957"/>
    <cellStyle name="Normal 18 3 2" xfId="1997"/>
    <cellStyle name="Normal 18 4" xfId="1110"/>
    <cellStyle name="Normal 18 4 2" xfId="1981"/>
    <cellStyle name="Normal 18 5" xfId="1972"/>
    <cellStyle name="Normal 18_Km.SAD.ligne" xfId="1849"/>
    <cellStyle name="Normal 2" xfId="468"/>
    <cellStyle name="Normal 2 10 2" xfId="690"/>
    <cellStyle name="Normal 2 2" xfId="691"/>
    <cellStyle name="Normal 2 2 2" xfId="1968"/>
    <cellStyle name="Normal 2 2 2 2" xfId="2002"/>
    <cellStyle name="Normal 2 2 3" xfId="1828"/>
    <cellStyle name="Normal 2 2 3 2" xfId="1992"/>
    <cellStyle name="Normal 2 2 4" xfId="1977"/>
    <cellStyle name="Normal 2 3" xfId="689"/>
    <cellStyle name="Normal 2 4" xfId="1645"/>
    <cellStyle name="Normal 2_Km.SAD.ligne" xfId="1264"/>
    <cellStyle name="Normal 26" xfId="731"/>
    <cellStyle name="Normal 26 2" xfId="673"/>
    <cellStyle name="Normal 26 2 2" xfId="1819"/>
    <cellStyle name="Normal 26 2 3" xfId="1254"/>
    <cellStyle name="Normal 26 2_Km.SAD.ligne" xfId="1785"/>
    <cellStyle name="Normal 27" xfId="732"/>
    <cellStyle name="Normal 27 2" xfId="672"/>
    <cellStyle name="Normal 27 2 2" xfId="1818"/>
    <cellStyle name="Normal 27 2 3" xfId="1253"/>
    <cellStyle name="Normal 27 2_Km.SAD.ligne" xfId="1263"/>
    <cellStyle name="Normal 28" xfId="733"/>
    <cellStyle name="Normal 28 2" xfId="671"/>
    <cellStyle name="Normal 28 2 2" xfId="1817"/>
    <cellStyle name="Normal 28 2 3" xfId="1252"/>
    <cellStyle name="Normal 28 2_Km.SAD.ligne" xfId="1840"/>
    <cellStyle name="Normal 29" xfId="469"/>
    <cellStyle name="Normal 29 2" xfId="670"/>
    <cellStyle name="Normal 29 2 2" xfId="1816"/>
    <cellStyle name="Normal 29 2 3" xfId="1251"/>
    <cellStyle name="Normal 29 2_Km.SAD.ligne" xfId="1843"/>
    <cellStyle name="Normal 29 3" xfId="734"/>
    <cellStyle name="Normal 29 4" xfId="1646"/>
    <cellStyle name="Normal 29 4 2" xfId="1988"/>
    <cellStyle name="Normal 29 5" xfId="1859"/>
    <cellStyle name="Normal 29 5 2" xfId="1995"/>
    <cellStyle name="Normal 29 6" xfId="1958"/>
    <cellStyle name="Normal 29 6 2" xfId="1998"/>
    <cellStyle name="Normal 29 7" xfId="1111"/>
    <cellStyle name="Normal 29 7 2" xfId="1982"/>
    <cellStyle name="Normal 29 8" xfId="1973"/>
    <cellStyle name="Normal 29_Km.SAD.ligne" xfId="1836"/>
    <cellStyle name="Normal 3" xfId="470"/>
    <cellStyle name="Normal 3 2" xfId="471"/>
    <cellStyle name="Normal 3 2 2" xfId="1647"/>
    <cellStyle name="Normal 3 2 3" xfId="1112"/>
    <cellStyle name="Normal 3 2_Km.SAD.ligne" xfId="1835"/>
    <cellStyle name="Normal 3 3" xfId="472"/>
    <cellStyle name="Normal 3 3 2" xfId="1648"/>
    <cellStyle name="Normal 3 3 3" xfId="1113"/>
    <cellStyle name="Normal 3 3_Km.SAD.ligne" xfId="1850"/>
    <cellStyle name="Normal 3 4" xfId="473"/>
    <cellStyle name="Normal 3 4 2" xfId="1649"/>
    <cellStyle name="Normal 3 4 3" xfId="1114"/>
    <cellStyle name="Normal 3 4_Km.SAD.ligne" xfId="1631"/>
    <cellStyle name="Normal 3 5" xfId="692"/>
    <cellStyle name="Normal 30" xfId="662"/>
    <cellStyle name="Normal 30 2" xfId="669"/>
    <cellStyle name="Normal 30 2 2" xfId="1815"/>
    <cellStyle name="Normal 30 2 3" xfId="1250"/>
    <cellStyle name="Normal 30 2_Km.SAD.ligne" xfId="1860"/>
    <cellStyle name="Normal 30 3" xfId="735"/>
    <cellStyle name="Normal 30 4" xfId="1808"/>
    <cellStyle name="Normal 30_Km.SAD.ligne" xfId="1844"/>
    <cellStyle name="Normal 31" xfId="668"/>
    <cellStyle name="Normal 31 2" xfId="736"/>
    <cellStyle name="Normal 31 3" xfId="1814"/>
    <cellStyle name="Normal 31_Km.SAD.ligne" xfId="1837"/>
    <cellStyle name="Normal 32" xfId="667"/>
    <cellStyle name="Normal 32 2" xfId="737"/>
    <cellStyle name="Normal 32 3" xfId="1813"/>
    <cellStyle name="Normal 32_Km.SAD.ligne" xfId="1806"/>
    <cellStyle name="Normal 33" xfId="666"/>
    <cellStyle name="Normal 33 2" xfId="738"/>
    <cellStyle name="Normal 33 3" xfId="1812"/>
    <cellStyle name="Normal 33_Km.SAD.ligne" xfId="1851"/>
    <cellStyle name="Normal 34" xfId="665"/>
    <cellStyle name="Normal 34 2" xfId="739"/>
    <cellStyle name="Normal 34 3" xfId="1811"/>
    <cellStyle name="Normal 34_Km.SAD.ligne" xfId="1632"/>
    <cellStyle name="Normal 4" xfId="474"/>
    <cellStyle name="Normal 4 2" xfId="475"/>
    <cellStyle name="Normal 4 2 2" xfId="713"/>
    <cellStyle name="Normal 4 2 2 2" xfId="1969"/>
    <cellStyle name="Normal 4 2 2 2 2" xfId="2003"/>
    <cellStyle name="Normal 4 2 2 3" xfId="1829"/>
    <cellStyle name="Normal 4 2 2 3 2" xfId="1993"/>
    <cellStyle name="Normal 4 2 2 4" xfId="1978"/>
    <cellStyle name="Normal 4 2 3" xfId="1651"/>
    <cellStyle name="Normal 4 2 4" xfId="1115"/>
    <cellStyle name="Normal 4 2_Km.SAD.ligne" xfId="1633"/>
    <cellStyle name="Normal 4 3" xfId="655"/>
    <cellStyle name="Normal 4 3 2" xfId="1801"/>
    <cellStyle name="Normal 4 3 2 2" xfId="1989"/>
    <cellStyle name="Normal 4 3 3" xfId="1965"/>
    <cellStyle name="Normal 4 3 3 2" xfId="1999"/>
    <cellStyle name="Normal 4 3 4" xfId="1244"/>
    <cellStyle name="Normal 4 3 4 2" xfId="1983"/>
    <cellStyle name="Normal 4 3 5" xfId="1974"/>
    <cellStyle name="Normal 4 3_Km.SAD.ligne" xfId="1853"/>
    <cellStyle name="Normal 4 4" xfId="693"/>
    <cellStyle name="Normal 4 5" xfId="1650"/>
    <cellStyle name="Normal 4_Km.SAD.ligne" xfId="1852"/>
    <cellStyle name="Normal 49" xfId="694"/>
    <cellStyle name="Normal 5" xfId="476"/>
    <cellStyle name="Normal 5 2" xfId="477"/>
    <cellStyle name="Normal 5 2 2" xfId="729"/>
    <cellStyle name="Normal 5 2 3" xfId="1653"/>
    <cellStyle name="Normal 5 2 4" xfId="1116"/>
    <cellStyle name="Normal 5 2_Km.SAD.ligne" xfId="1786"/>
    <cellStyle name="Normal 5 3" xfId="663"/>
    <cellStyle name="Normal 5 3 2" xfId="1809"/>
    <cellStyle name="Normal 5 3 3" xfId="1249"/>
    <cellStyle name="Normal 5 3_Km.SAD.ligne" xfId="1265"/>
    <cellStyle name="Normal 5 4" xfId="695"/>
    <cellStyle name="Normal 5 5" xfId="1652"/>
    <cellStyle name="Normal 5 9" xfId="741"/>
    <cellStyle name="Normal 5_Km.SAD.ligne" xfId="1856"/>
    <cellStyle name="Normal 50" xfId="696"/>
    <cellStyle name="Normal 51" xfId="697"/>
    <cellStyle name="Normal 53" xfId="698"/>
    <cellStyle name="Normal 59" xfId="699"/>
    <cellStyle name="Normal 6" xfId="478"/>
    <cellStyle name="Normal 6 2" xfId="479"/>
    <cellStyle name="Normal 6 2 2" xfId="1655"/>
    <cellStyle name="Normal 6 2 3" xfId="1117"/>
    <cellStyle name="Normal 6 2_Km.SAD.ligne" xfId="1833"/>
    <cellStyle name="Normal 6 3" xfId="700"/>
    <cellStyle name="Normal 6 4" xfId="1654"/>
    <cellStyle name="Normal 6_Km.SAD.ligne" xfId="1789"/>
    <cellStyle name="Normal 60" xfId="701"/>
    <cellStyle name="Normal 62" xfId="702"/>
    <cellStyle name="Normal 65" xfId="703"/>
    <cellStyle name="Normal 7" xfId="704"/>
    <cellStyle name="Normal 7 2" xfId="480"/>
    <cellStyle name="Normal 7 2 2" xfId="726"/>
    <cellStyle name="Normal 7 2 2 2" xfId="1970"/>
    <cellStyle name="Normal 7 2 2 2 2" xfId="2004"/>
    <cellStyle name="Normal 7 2 2 3" xfId="1831"/>
    <cellStyle name="Normal 7 2 2 3 2" xfId="1994"/>
    <cellStyle name="Normal 7 2 2 4" xfId="1979"/>
    <cellStyle name="Normal 7 2 3" xfId="1656"/>
    <cellStyle name="Normal 7 2 4" xfId="1118"/>
    <cellStyle name="Normal 7 2_Km.SAD.ligne" xfId="1838"/>
    <cellStyle name="Normal 7 6" xfId="677"/>
    <cellStyle name="Normal 7 6 2" xfId="1822"/>
    <cellStyle name="Normal 7 6 2 2" xfId="1991"/>
    <cellStyle name="Normal 7 6 3" xfId="1967"/>
    <cellStyle name="Normal 7 6 3 2" xfId="2001"/>
    <cellStyle name="Normal 7 6 4" xfId="1257"/>
    <cellStyle name="Normal 7 6 4 2" xfId="1985"/>
    <cellStyle name="Normal 7 6 5" xfId="1976"/>
    <cellStyle name="Normal 7 6_Km.SAD.ligne" xfId="1634"/>
    <cellStyle name="Normal 7 9" xfId="658"/>
    <cellStyle name="Normal 7 9 2" xfId="1804"/>
    <cellStyle name="Normal 7 9 3" xfId="1247"/>
    <cellStyle name="Normal 7 9_Km.SAD.ligne" xfId="1839"/>
    <cellStyle name="Normal 8" xfId="481"/>
    <cellStyle name="Normal 8 2" xfId="482"/>
    <cellStyle name="Normal 8 2 2" xfId="1658"/>
    <cellStyle name="Normal 8 2 3" xfId="1119"/>
    <cellStyle name="Normal 8 2_Km.SAD.ligne" xfId="1842"/>
    <cellStyle name="Normal 8 3" xfId="716"/>
    <cellStyle name="Normal 8 4" xfId="1657"/>
    <cellStyle name="Normal 8_Km.SAD.ligne" xfId="1834"/>
    <cellStyle name="Normal 84" xfId="740"/>
    <cellStyle name="Normal 9" xfId="683"/>
    <cellStyle name="Normal 9 2" xfId="483"/>
    <cellStyle name="Normal 9 2 2" xfId="1659"/>
    <cellStyle name="Normal 9 2 3" xfId="1120"/>
    <cellStyle name="Normal 9 2_Km.SAD.ligne" xfId="1854"/>
    <cellStyle name="Normal_Feuil1" xfId="660"/>
    <cellStyle name="Normal_Liste des Véhicules 100407" xfId="484"/>
    <cellStyle name="Pourcentage" xfId="485" builtinId="5"/>
    <cellStyle name="Pourcentage 10" xfId="705"/>
    <cellStyle name="Pourcentage 10 2" xfId="678"/>
    <cellStyle name="Pourcentage 10 2 2" xfId="1823"/>
    <cellStyle name="Pourcentage 10 2 3" xfId="1258"/>
    <cellStyle name="Pourcentage 138" xfId="706"/>
    <cellStyle name="Pourcentage 139" xfId="676"/>
    <cellStyle name="Pourcentage 139 2" xfId="1821"/>
    <cellStyle name="Pourcentage 139 3" xfId="1256"/>
    <cellStyle name="Pourcentage 17 2" xfId="486"/>
    <cellStyle name="Pourcentage 17 2 2" xfId="715"/>
    <cellStyle name="Pourcentage 17 2 3" xfId="1660"/>
    <cellStyle name="Pourcentage 18 2" xfId="487"/>
    <cellStyle name="Pourcentage 18 2 2" xfId="1661"/>
    <cellStyle name="Pourcentage 18 2 3" xfId="1121"/>
    <cellStyle name="Pourcentage 19" xfId="488"/>
    <cellStyle name="Pourcentage 19 2" xfId="489"/>
    <cellStyle name="Pourcentage 19 2 2" xfId="708"/>
    <cellStyle name="Pourcentage 19 2 3" xfId="1663"/>
    <cellStyle name="Pourcentage 19 3" xfId="707"/>
    <cellStyle name="Pourcentage 19 4" xfId="680"/>
    <cellStyle name="Pourcentage 19 4 2" xfId="1825"/>
    <cellStyle name="Pourcentage 19 4 3" xfId="1260"/>
    <cellStyle name="Pourcentage 19 5" xfId="1662"/>
    <cellStyle name="Pourcentage 2" xfId="490"/>
    <cellStyle name="Pourcentage 2 10" xfId="664"/>
    <cellStyle name="Pourcentage 2 10 2" xfId="730"/>
    <cellStyle name="Pourcentage 2 10 3" xfId="1810"/>
    <cellStyle name="Pourcentage 2 2" xfId="717"/>
    <cellStyle name="Pourcentage 2 3" xfId="709"/>
    <cellStyle name="Pourcentage 3" xfId="491"/>
    <cellStyle name="Pourcentage 3 2" xfId="1664"/>
    <cellStyle name="Pourcentage 3 3" xfId="1122"/>
    <cellStyle name="Pourcentage 31 2" xfId="492"/>
    <cellStyle name="Pourcentage 31 2 2" xfId="1665"/>
    <cellStyle name="Pourcentage 31 2 3" xfId="1123"/>
    <cellStyle name="Pourcentage 32 2" xfId="493"/>
    <cellStyle name="Pourcentage 32 2 2" xfId="1666"/>
    <cellStyle name="Pourcentage 32 2 3" xfId="1124"/>
    <cellStyle name="Pourcentage 4" xfId="494"/>
    <cellStyle name="Pourcentage 4 2" xfId="1667"/>
    <cellStyle name="Pourcentage 4 3" xfId="1125"/>
    <cellStyle name="Pourcentage 40" xfId="710"/>
    <cellStyle name="Pourcentage 41" xfId="727"/>
    <cellStyle name="Pourcentage 41 2" xfId="679"/>
    <cellStyle name="Pourcentage 41 2 2" xfId="1824"/>
    <cellStyle name="Pourcentage 41 2 3" xfId="1259"/>
    <cellStyle name="Pourcentage 45 2" xfId="495"/>
    <cellStyle name="Pourcentage 45 2 2" xfId="496"/>
    <cellStyle name="Pourcentage 45 2 2 2" xfId="1669"/>
    <cellStyle name="Pourcentage 45 2 2 3" xfId="1127"/>
    <cellStyle name="Pourcentage 45 2 3" xfId="497"/>
    <cellStyle name="Pourcentage 45 2 3 2" xfId="498"/>
    <cellStyle name="Pourcentage 45 2 3 2 2" xfId="1671"/>
    <cellStyle name="Pourcentage 45 2 3 2 3" xfId="1129"/>
    <cellStyle name="Pourcentage 45 2 3 3" xfId="1670"/>
    <cellStyle name="Pourcentage 45 2 3 4" xfId="1128"/>
    <cellStyle name="Pourcentage 45 2 4" xfId="1668"/>
    <cellStyle name="Pourcentage 45 2 5" xfId="1126"/>
    <cellStyle name="Pourcentage 45 3" xfId="499"/>
    <cellStyle name="Pourcentage 45 3 2" xfId="1672"/>
    <cellStyle name="Pourcentage 45 3 3" xfId="1130"/>
    <cellStyle name="Pourcentage 5" xfId="500"/>
    <cellStyle name="Pourcentage 5 10" xfId="501"/>
    <cellStyle name="Pourcentage 5 10 2" xfId="502"/>
    <cellStyle name="Pourcentage 5 10 2 2" xfId="503"/>
    <cellStyle name="Pourcentage 5 10 2 2 2" xfId="1675"/>
    <cellStyle name="Pourcentage 5 10 2 2 3" xfId="1133"/>
    <cellStyle name="Pourcentage 5 10 2 3" xfId="504"/>
    <cellStyle name="Pourcentage 5 10 2 3 2" xfId="505"/>
    <cellStyle name="Pourcentage 5 10 2 3 2 2" xfId="1677"/>
    <cellStyle name="Pourcentage 5 10 2 3 2 3" xfId="1135"/>
    <cellStyle name="Pourcentage 5 10 2 3 3" xfId="1676"/>
    <cellStyle name="Pourcentage 5 10 2 3 4" xfId="1134"/>
    <cellStyle name="Pourcentage 5 10 2 4" xfId="1674"/>
    <cellStyle name="Pourcentage 5 10 2 5" xfId="1132"/>
    <cellStyle name="Pourcentage 5 10 3" xfId="506"/>
    <cellStyle name="Pourcentage 5 10 3 2" xfId="1678"/>
    <cellStyle name="Pourcentage 5 10 3 3" xfId="1136"/>
    <cellStyle name="Pourcentage 5 10 4" xfId="1673"/>
    <cellStyle name="Pourcentage 5 10 5" xfId="1131"/>
    <cellStyle name="Pourcentage 5 11" xfId="507"/>
    <cellStyle name="Pourcentage 5 11 2" xfId="508"/>
    <cellStyle name="Pourcentage 5 11 2 2" xfId="509"/>
    <cellStyle name="Pourcentage 5 11 2 2 2" xfId="1681"/>
    <cellStyle name="Pourcentage 5 11 2 2 3" xfId="1139"/>
    <cellStyle name="Pourcentage 5 11 2 3" xfId="510"/>
    <cellStyle name="Pourcentage 5 11 2 3 2" xfId="511"/>
    <cellStyle name="Pourcentage 5 11 2 3 2 2" xfId="1683"/>
    <cellStyle name="Pourcentage 5 11 2 3 2 3" xfId="1141"/>
    <cellStyle name="Pourcentage 5 11 2 3 3" xfId="1682"/>
    <cellStyle name="Pourcentage 5 11 2 3 4" xfId="1140"/>
    <cellStyle name="Pourcentage 5 11 2 4" xfId="1680"/>
    <cellStyle name="Pourcentage 5 11 2 5" xfId="1138"/>
    <cellStyle name="Pourcentage 5 11 3" xfId="512"/>
    <cellStyle name="Pourcentage 5 11 3 2" xfId="1684"/>
    <cellStyle name="Pourcentage 5 11 3 3" xfId="1142"/>
    <cellStyle name="Pourcentage 5 11 4" xfId="1679"/>
    <cellStyle name="Pourcentage 5 11 5" xfId="1137"/>
    <cellStyle name="Pourcentage 5 12" xfId="513"/>
    <cellStyle name="Pourcentage 5 12 2" xfId="514"/>
    <cellStyle name="Pourcentage 5 12 2 2" xfId="515"/>
    <cellStyle name="Pourcentage 5 12 2 2 2" xfId="1687"/>
    <cellStyle name="Pourcentage 5 12 2 2 3" xfId="1145"/>
    <cellStyle name="Pourcentage 5 12 2 3" xfId="516"/>
    <cellStyle name="Pourcentage 5 12 2 3 2" xfId="517"/>
    <cellStyle name="Pourcentage 5 12 2 3 2 2" xfId="1689"/>
    <cellStyle name="Pourcentage 5 12 2 3 2 3" xfId="1147"/>
    <cellStyle name="Pourcentage 5 12 2 3 3" xfId="1688"/>
    <cellStyle name="Pourcentage 5 12 2 3 4" xfId="1146"/>
    <cellStyle name="Pourcentage 5 12 2 4" xfId="1686"/>
    <cellStyle name="Pourcentage 5 12 2 5" xfId="1144"/>
    <cellStyle name="Pourcentage 5 12 3" xfId="518"/>
    <cellStyle name="Pourcentage 5 12 3 2" xfId="1690"/>
    <cellStyle name="Pourcentage 5 12 3 3" xfId="1148"/>
    <cellStyle name="Pourcentage 5 12 4" xfId="1685"/>
    <cellStyle name="Pourcentage 5 12 5" xfId="1143"/>
    <cellStyle name="Pourcentage 5 13" xfId="519"/>
    <cellStyle name="Pourcentage 5 13 2" xfId="520"/>
    <cellStyle name="Pourcentage 5 13 2 2" xfId="1692"/>
    <cellStyle name="Pourcentage 5 13 2 3" xfId="1150"/>
    <cellStyle name="Pourcentage 5 13 3" xfId="1691"/>
    <cellStyle name="Pourcentage 5 13 4" xfId="1149"/>
    <cellStyle name="Pourcentage 5 14" xfId="521"/>
    <cellStyle name="Pourcentage 5 14 2" xfId="522"/>
    <cellStyle name="Pourcentage 5 14 2 2" xfId="1694"/>
    <cellStyle name="Pourcentage 5 14 2 3" xfId="1152"/>
    <cellStyle name="Pourcentage 5 14 3" xfId="523"/>
    <cellStyle name="Pourcentage 5 14 3 2" xfId="524"/>
    <cellStyle name="Pourcentage 5 14 3 2 2" xfId="1696"/>
    <cellStyle name="Pourcentage 5 14 3 2 3" xfId="1154"/>
    <cellStyle name="Pourcentage 5 14 3 3" xfId="1695"/>
    <cellStyle name="Pourcentage 5 14 3 4" xfId="1153"/>
    <cellStyle name="Pourcentage 5 14 4" xfId="525"/>
    <cellStyle name="Pourcentage 5 14 4 2" xfId="526"/>
    <cellStyle name="Pourcentage 5 14 4 2 2" xfId="1698"/>
    <cellStyle name="Pourcentage 5 14 4 2 3" xfId="1156"/>
    <cellStyle name="Pourcentage 5 14 4 3" xfId="527"/>
    <cellStyle name="Pourcentage 5 14 4 3 2" xfId="1699"/>
    <cellStyle name="Pourcentage 5 14 4 3 3" xfId="1157"/>
    <cellStyle name="Pourcentage 5 14 4 4" xfId="1697"/>
    <cellStyle name="Pourcentage 5 14 4 5" xfId="1155"/>
    <cellStyle name="Pourcentage 5 14 5" xfId="1693"/>
    <cellStyle name="Pourcentage 5 14 6" xfId="1151"/>
    <cellStyle name="Pourcentage 5 15" xfId="528"/>
    <cellStyle name="Pourcentage 5 15 2" xfId="529"/>
    <cellStyle name="Pourcentage 5 15 2 2" xfId="1701"/>
    <cellStyle name="Pourcentage 5 15 2 3" xfId="1159"/>
    <cellStyle name="Pourcentage 5 15 3" xfId="530"/>
    <cellStyle name="Pourcentage 5 15 3 2" xfId="531"/>
    <cellStyle name="Pourcentage 5 15 3 2 2" xfId="1703"/>
    <cellStyle name="Pourcentage 5 15 3 2 3" xfId="1161"/>
    <cellStyle name="Pourcentage 5 15 3 3" xfId="1702"/>
    <cellStyle name="Pourcentage 5 15 3 4" xfId="1160"/>
    <cellStyle name="Pourcentage 5 15 4" xfId="1700"/>
    <cellStyle name="Pourcentage 5 15 5" xfId="1158"/>
    <cellStyle name="Pourcentage 5 16" xfId="532"/>
    <cellStyle name="Pourcentage 5 16 2" xfId="533"/>
    <cellStyle name="Pourcentage 5 16 2 2" xfId="1705"/>
    <cellStyle name="Pourcentage 5 16 2 3" xfId="1163"/>
    <cellStyle name="Pourcentage 5 16 3" xfId="1704"/>
    <cellStyle name="Pourcentage 5 16 4" xfId="1162"/>
    <cellStyle name="Pourcentage 5 17" xfId="534"/>
    <cellStyle name="Pourcentage 5 17 2" xfId="535"/>
    <cellStyle name="Pourcentage 5 17 2 2" xfId="1707"/>
    <cellStyle name="Pourcentage 5 17 2 3" xfId="1165"/>
    <cellStyle name="Pourcentage 5 17 3" xfId="536"/>
    <cellStyle name="Pourcentage 5 17 3 2" xfId="1708"/>
    <cellStyle name="Pourcentage 5 17 3 3" xfId="1166"/>
    <cellStyle name="Pourcentage 5 17 4" xfId="1706"/>
    <cellStyle name="Pourcentage 5 17 5" xfId="1164"/>
    <cellStyle name="Pourcentage 5 18" xfId="537"/>
    <cellStyle name="Pourcentage 5 18 2" xfId="1709"/>
    <cellStyle name="Pourcentage 5 18 3" xfId="1167"/>
    <cellStyle name="Pourcentage 5 19" xfId="538"/>
    <cellStyle name="Pourcentage 5 19 2" xfId="1710"/>
    <cellStyle name="Pourcentage 5 19 3" xfId="1168"/>
    <cellStyle name="Pourcentage 5 2" xfId="539"/>
    <cellStyle name="Pourcentage 5 2 2" xfId="540"/>
    <cellStyle name="Pourcentage 5 2 2 2" xfId="541"/>
    <cellStyle name="Pourcentage 5 2 2 2 2" xfId="1713"/>
    <cellStyle name="Pourcentage 5 2 2 2 3" xfId="1171"/>
    <cellStyle name="Pourcentage 5 2 2 3" xfId="542"/>
    <cellStyle name="Pourcentage 5 2 2 3 2" xfId="543"/>
    <cellStyle name="Pourcentage 5 2 2 3 2 2" xfId="1715"/>
    <cellStyle name="Pourcentage 5 2 2 3 2 3" xfId="1173"/>
    <cellStyle name="Pourcentage 5 2 2 3 3" xfId="1714"/>
    <cellStyle name="Pourcentage 5 2 2 3 4" xfId="1172"/>
    <cellStyle name="Pourcentage 5 2 2 4" xfId="1712"/>
    <cellStyle name="Pourcentage 5 2 2 5" xfId="1170"/>
    <cellStyle name="Pourcentage 5 2 3" xfId="544"/>
    <cellStyle name="Pourcentage 5 2 3 2" xfId="1716"/>
    <cellStyle name="Pourcentage 5 2 3 3" xfId="1174"/>
    <cellStyle name="Pourcentage 5 2 4" xfId="1711"/>
    <cellStyle name="Pourcentage 5 2 5" xfId="1169"/>
    <cellStyle name="Pourcentage 5 3" xfId="545"/>
    <cellStyle name="Pourcentage 5 3 2" xfId="546"/>
    <cellStyle name="Pourcentage 5 3 2 2" xfId="547"/>
    <cellStyle name="Pourcentage 5 3 2 2 2" xfId="1719"/>
    <cellStyle name="Pourcentage 5 3 2 2 3" xfId="1177"/>
    <cellStyle name="Pourcentage 5 3 2 3" xfId="548"/>
    <cellStyle name="Pourcentage 5 3 2 3 2" xfId="549"/>
    <cellStyle name="Pourcentage 5 3 2 3 2 2" xfId="1721"/>
    <cellStyle name="Pourcentage 5 3 2 3 2 3" xfId="1179"/>
    <cellStyle name="Pourcentage 5 3 2 3 3" xfId="1720"/>
    <cellStyle name="Pourcentage 5 3 2 3 4" xfId="1178"/>
    <cellStyle name="Pourcentage 5 3 2 4" xfId="1718"/>
    <cellStyle name="Pourcentage 5 3 2 5" xfId="1176"/>
    <cellStyle name="Pourcentage 5 3 3" xfId="550"/>
    <cellStyle name="Pourcentage 5 3 3 2" xfId="1722"/>
    <cellStyle name="Pourcentage 5 3 3 3" xfId="1180"/>
    <cellStyle name="Pourcentage 5 3 4" xfId="1717"/>
    <cellStyle name="Pourcentage 5 3 5" xfId="1175"/>
    <cellStyle name="Pourcentage 5 4" xfId="551"/>
    <cellStyle name="Pourcentage 5 4 2" xfId="552"/>
    <cellStyle name="Pourcentage 5 4 2 2" xfId="553"/>
    <cellStyle name="Pourcentage 5 4 2 2 2" xfId="1725"/>
    <cellStyle name="Pourcentage 5 4 2 2 3" xfId="1183"/>
    <cellStyle name="Pourcentage 5 4 2 3" xfId="554"/>
    <cellStyle name="Pourcentage 5 4 2 3 2" xfId="555"/>
    <cellStyle name="Pourcentage 5 4 2 3 2 2" xfId="1727"/>
    <cellStyle name="Pourcentage 5 4 2 3 2 3" xfId="1185"/>
    <cellStyle name="Pourcentage 5 4 2 3 3" xfId="1726"/>
    <cellStyle name="Pourcentage 5 4 2 3 4" xfId="1184"/>
    <cellStyle name="Pourcentage 5 4 2 4" xfId="1724"/>
    <cellStyle name="Pourcentage 5 4 2 5" xfId="1182"/>
    <cellStyle name="Pourcentage 5 4 3" xfId="556"/>
    <cellStyle name="Pourcentage 5 4 3 2" xfId="1728"/>
    <cellStyle name="Pourcentage 5 4 3 3" xfId="1186"/>
    <cellStyle name="Pourcentage 5 4 4" xfId="1723"/>
    <cellStyle name="Pourcentage 5 4 5" xfId="1181"/>
    <cellStyle name="Pourcentage 5 5" xfId="557"/>
    <cellStyle name="Pourcentage 5 5 2" xfId="558"/>
    <cellStyle name="Pourcentage 5 5 2 2" xfId="559"/>
    <cellStyle name="Pourcentage 5 5 2 2 2" xfId="1731"/>
    <cellStyle name="Pourcentage 5 5 2 2 3" xfId="1189"/>
    <cellStyle name="Pourcentage 5 5 2 3" xfId="560"/>
    <cellStyle name="Pourcentage 5 5 2 3 2" xfId="561"/>
    <cellStyle name="Pourcentage 5 5 2 3 2 2" xfId="1733"/>
    <cellStyle name="Pourcentage 5 5 2 3 2 3" xfId="1191"/>
    <cellStyle name="Pourcentage 5 5 2 3 3" xfId="1732"/>
    <cellStyle name="Pourcentage 5 5 2 3 4" xfId="1190"/>
    <cellStyle name="Pourcentage 5 5 2 4" xfId="1730"/>
    <cellStyle name="Pourcentage 5 5 2 5" xfId="1188"/>
    <cellStyle name="Pourcentage 5 5 3" xfId="562"/>
    <cellStyle name="Pourcentage 5 5 3 2" xfId="1734"/>
    <cellStyle name="Pourcentage 5 5 3 3" xfId="1192"/>
    <cellStyle name="Pourcentage 5 5 4" xfId="1729"/>
    <cellStyle name="Pourcentage 5 5 5" xfId="1187"/>
    <cellStyle name="Pourcentage 5 6" xfId="563"/>
    <cellStyle name="Pourcentage 5 6 2" xfId="564"/>
    <cellStyle name="Pourcentage 5 6 2 2" xfId="565"/>
    <cellStyle name="Pourcentage 5 6 2 2 2" xfId="1737"/>
    <cellStyle name="Pourcentage 5 6 2 2 3" xfId="1195"/>
    <cellStyle name="Pourcentage 5 6 2 3" xfId="566"/>
    <cellStyle name="Pourcentage 5 6 2 3 2" xfId="567"/>
    <cellStyle name="Pourcentage 5 6 2 3 2 2" xfId="1739"/>
    <cellStyle name="Pourcentage 5 6 2 3 2 3" xfId="1197"/>
    <cellStyle name="Pourcentage 5 6 2 3 3" xfId="1738"/>
    <cellStyle name="Pourcentage 5 6 2 3 4" xfId="1196"/>
    <cellStyle name="Pourcentage 5 6 2 4" xfId="1736"/>
    <cellStyle name="Pourcentage 5 6 2 5" xfId="1194"/>
    <cellStyle name="Pourcentage 5 6 3" xfId="568"/>
    <cellStyle name="Pourcentage 5 6 3 2" xfId="1740"/>
    <cellStyle name="Pourcentage 5 6 3 3" xfId="1198"/>
    <cellStyle name="Pourcentage 5 6 4" xfId="1735"/>
    <cellStyle name="Pourcentage 5 6 5" xfId="1193"/>
    <cellStyle name="Pourcentage 5 7" xfId="569"/>
    <cellStyle name="Pourcentage 5 7 2" xfId="570"/>
    <cellStyle name="Pourcentage 5 7 2 2" xfId="571"/>
    <cellStyle name="Pourcentage 5 7 2 2 2" xfId="1743"/>
    <cellStyle name="Pourcentage 5 7 2 2 3" xfId="1201"/>
    <cellStyle name="Pourcentage 5 7 2 3" xfId="572"/>
    <cellStyle name="Pourcentage 5 7 2 3 2" xfId="573"/>
    <cellStyle name="Pourcentage 5 7 2 3 2 2" xfId="1745"/>
    <cellStyle name="Pourcentage 5 7 2 3 2 3" xfId="1203"/>
    <cellStyle name="Pourcentage 5 7 2 3 3" xfId="1744"/>
    <cellStyle name="Pourcentage 5 7 2 3 4" xfId="1202"/>
    <cellStyle name="Pourcentage 5 7 2 4" xfId="1742"/>
    <cellStyle name="Pourcentage 5 7 2 5" xfId="1200"/>
    <cellStyle name="Pourcentage 5 7 3" xfId="574"/>
    <cellStyle name="Pourcentage 5 7 3 2" xfId="1746"/>
    <cellStyle name="Pourcentage 5 7 3 3" xfId="1204"/>
    <cellStyle name="Pourcentage 5 7 4" xfId="1741"/>
    <cellStyle name="Pourcentage 5 7 5" xfId="1199"/>
    <cellStyle name="Pourcentage 5 8" xfId="575"/>
    <cellStyle name="Pourcentage 5 8 2" xfId="576"/>
    <cellStyle name="Pourcentage 5 8 2 2" xfId="577"/>
    <cellStyle name="Pourcentage 5 8 2 2 2" xfId="1749"/>
    <cellStyle name="Pourcentage 5 8 2 2 3" xfId="1207"/>
    <cellStyle name="Pourcentage 5 8 2 3" xfId="578"/>
    <cellStyle name="Pourcentage 5 8 2 3 2" xfId="579"/>
    <cellStyle name="Pourcentage 5 8 2 3 2 2" xfId="1751"/>
    <cellStyle name="Pourcentage 5 8 2 3 2 3" xfId="1209"/>
    <cellStyle name="Pourcentage 5 8 2 3 3" xfId="1750"/>
    <cellStyle name="Pourcentage 5 8 2 3 4" xfId="1208"/>
    <cellStyle name="Pourcentage 5 8 2 4" xfId="1748"/>
    <cellStyle name="Pourcentage 5 8 2 5" xfId="1206"/>
    <cellStyle name="Pourcentage 5 8 3" xfId="580"/>
    <cellStyle name="Pourcentage 5 8 3 2" xfId="1752"/>
    <cellStyle name="Pourcentage 5 8 3 3" xfId="1210"/>
    <cellStyle name="Pourcentage 5 8 4" xfId="1747"/>
    <cellStyle name="Pourcentage 5 8 5" xfId="1205"/>
    <cellStyle name="Pourcentage 5 9" xfId="581"/>
    <cellStyle name="Pourcentage 5 9 2" xfId="582"/>
    <cellStyle name="Pourcentage 5 9 2 2" xfId="583"/>
    <cellStyle name="Pourcentage 5 9 2 2 2" xfId="1755"/>
    <cellStyle name="Pourcentage 5 9 2 2 3" xfId="1213"/>
    <cellStyle name="Pourcentage 5 9 2 3" xfId="584"/>
    <cellStyle name="Pourcentage 5 9 2 3 2" xfId="585"/>
    <cellStyle name="Pourcentage 5 9 2 3 2 2" xfId="1757"/>
    <cellStyle name="Pourcentage 5 9 2 3 2 3" xfId="1215"/>
    <cellStyle name="Pourcentage 5 9 2 3 3" xfId="1756"/>
    <cellStyle name="Pourcentage 5 9 2 3 4" xfId="1214"/>
    <cellStyle name="Pourcentage 5 9 2 4" xfId="1754"/>
    <cellStyle name="Pourcentage 5 9 2 5" xfId="1212"/>
    <cellStyle name="Pourcentage 5 9 3" xfId="586"/>
    <cellStyle name="Pourcentage 5 9 3 2" xfId="1758"/>
    <cellStyle name="Pourcentage 5 9 3 3" xfId="1216"/>
    <cellStyle name="Pourcentage 5 9 4" xfId="1753"/>
    <cellStyle name="Pourcentage 5 9 5" xfId="1211"/>
    <cellStyle name="Pourcentage 56 2" xfId="587"/>
    <cellStyle name="Pourcentage 56 2 2" xfId="588"/>
    <cellStyle name="Pourcentage 56 2 2 2" xfId="1760"/>
    <cellStyle name="Pourcentage 56 2 2 3" xfId="1218"/>
    <cellStyle name="Pourcentage 56 2 3" xfId="589"/>
    <cellStyle name="Pourcentage 56 2 3 2" xfId="590"/>
    <cellStyle name="Pourcentage 56 2 3 2 2" xfId="1762"/>
    <cellStyle name="Pourcentage 56 2 3 2 3" xfId="1220"/>
    <cellStyle name="Pourcentage 56 2 3 3" xfId="1761"/>
    <cellStyle name="Pourcentage 56 2 3 4" xfId="1219"/>
    <cellStyle name="Pourcentage 56 2 4" xfId="1759"/>
    <cellStyle name="Pourcentage 56 2 5" xfId="1217"/>
    <cellStyle name="Pourcentage 56 3" xfId="591"/>
    <cellStyle name="Pourcentage 56 3 2" xfId="1763"/>
    <cellStyle name="Pourcentage 56 3 3" xfId="1221"/>
    <cellStyle name="Pourcentage 67" xfId="592"/>
    <cellStyle name="Pourcentage 67 2" xfId="593"/>
    <cellStyle name="Pourcentage 67 2 2" xfId="1765"/>
    <cellStyle name="Pourcentage 67 2 3" xfId="1223"/>
    <cellStyle name="Pourcentage 67 3" xfId="1764"/>
    <cellStyle name="Pourcentage 67 4" xfId="1222"/>
    <cellStyle name="Pourcentage 68" xfId="594"/>
    <cellStyle name="Pourcentage 68 2" xfId="595"/>
    <cellStyle name="Pourcentage 68 2 2" xfId="1767"/>
    <cellStyle name="Pourcentage 68 2 3" xfId="1225"/>
    <cellStyle name="Pourcentage 68 3" xfId="596"/>
    <cellStyle name="Pourcentage 68 3 2" xfId="597"/>
    <cellStyle name="Pourcentage 68 3 2 2" xfId="1769"/>
    <cellStyle name="Pourcentage 68 3 2 3" xfId="1227"/>
    <cellStyle name="Pourcentage 68 3 3" xfId="1768"/>
    <cellStyle name="Pourcentage 68 3 4" xfId="1226"/>
    <cellStyle name="Pourcentage 68 4" xfId="598"/>
    <cellStyle name="Pourcentage 68 4 2" xfId="599"/>
    <cellStyle name="Pourcentage 68 4 2 2" xfId="1771"/>
    <cellStyle name="Pourcentage 68 4 2 3" xfId="1229"/>
    <cellStyle name="Pourcentage 68 4 3" xfId="600"/>
    <cellStyle name="Pourcentage 68 4 3 2" xfId="1772"/>
    <cellStyle name="Pourcentage 68 4 3 3" xfId="1230"/>
    <cellStyle name="Pourcentage 68 4 4" xfId="1770"/>
    <cellStyle name="Pourcentage 68 4 5" xfId="1228"/>
    <cellStyle name="Pourcentage 68 5" xfId="1766"/>
    <cellStyle name="Pourcentage 68 6" xfId="1224"/>
    <cellStyle name="Pourcentage 69" xfId="601"/>
    <cellStyle name="Pourcentage 69 2" xfId="602"/>
    <cellStyle name="Pourcentage 69 2 2" xfId="1774"/>
    <cellStyle name="Pourcentage 69 2 3" xfId="1232"/>
    <cellStyle name="Pourcentage 69 3" xfId="603"/>
    <cellStyle name="Pourcentage 69 3 2" xfId="604"/>
    <cellStyle name="Pourcentage 69 3 2 2" xfId="1776"/>
    <cellStyle name="Pourcentage 69 3 2 3" xfId="1234"/>
    <cellStyle name="Pourcentage 69 3 3" xfId="1775"/>
    <cellStyle name="Pourcentage 69 3 4" xfId="1233"/>
    <cellStyle name="Pourcentage 69 4" xfId="1773"/>
    <cellStyle name="Pourcentage 69 5" xfId="1231"/>
    <cellStyle name="Pourcentage 70" xfId="605"/>
    <cellStyle name="Pourcentage 70 2" xfId="606"/>
    <cellStyle name="Pourcentage 70 2 2" xfId="1778"/>
    <cellStyle name="Pourcentage 70 2 3" xfId="1236"/>
    <cellStyle name="Pourcentage 70 3" xfId="1777"/>
    <cellStyle name="Pourcentage 70 4" xfId="1235"/>
    <cellStyle name="Pourcentage 71" xfId="607"/>
    <cellStyle name="Pourcentage 71 2" xfId="608"/>
    <cellStyle name="Pourcentage 71 2 2" xfId="1780"/>
    <cellStyle name="Pourcentage 71 2 3" xfId="1238"/>
    <cellStyle name="Pourcentage 71 3" xfId="609"/>
    <cellStyle name="Pourcentage 71 3 2" xfId="1781"/>
    <cellStyle name="Pourcentage 71 3 3" xfId="1239"/>
    <cellStyle name="Pourcentage 71 4" xfId="1779"/>
    <cellStyle name="Pourcentage 71 5" xfId="1237"/>
    <cellStyle name="Pourcentage 73" xfId="610"/>
    <cellStyle name="Pourcentage 73 2" xfId="1782"/>
    <cellStyle name="Pourcentage 73 3" xfId="1240"/>
    <cellStyle name="Pourcentage 74" xfId="611"/>
    <cellStyle name="Pourcentage 74 2" xfId="1783"/>
    <cellStyle name="Pourcentage 74 3" xfId="1241"/>
    <cellStyle name="Pourcentage 75" xfId="612"/>
    <cellStyle name="Pourcentage 75 2" xfId="1784"/>
    <cellStyle name="Pourcentage 75 3" xfId="1242"/>
    <cellStyle name="Pourcentage 76" xfId="613"/>
    <cellStyle name="Pourcentage 77" xfId="644"/>
    <cellStyle name="Pourcentage 77 2" xfId="1790"/>
    <cellStyle name="Pourcentage 77 3" xfId="1243"/>
    <cellStyle name="Pourcentage 78" xfId="657"/>
    <cellStyle name="Pourcentage 78 2" xfId="1803"/>
    <cellStyle name="Pourcentage 78 2 2" xfId="1990"/>
    <cellStyle name="Pourcentage 78 3" xfId="1966"/>
    <cellStyle name="Pourcentage 78 3 2" xfId="2000"/>
    <cellStyle name="Pourcentage 78 4" xfId="1246"/>
    <cellStyle name="Pourcentage 78 4 2" xfId="1984"/>
    <cellStyle name="Pourcentage 78 5" xfId="1975"/>
    <cellStyle name="Satisfaisant" xfId="614" builtinId="26" customBuiltin="1"/>
    <cellStyle name="Satisfaisant 2" xfId="615"/>
    <cellStyle name="Satisfaisant 3" xfId="616"/>
    <cellStyle name="Sortie" xfId="617" builtinId="21" customBuiltin="1"/>
    <cellStyle name="Sortie 2" xfId="618"/>
    <cellStyle name="Sortie 2 2" xfId="1960"/>
    <cellStyle name="Sortie 3" xfId="619"/>
    <cellStyle name="Sortie 3 2" xfId="1961"/>
    <cellStyle name="Sortie 4" xfId="1959"/>
    <cellStyle name="Texte explicatif" xfId="620" builtinId="53" customBuiltin="1"/>
    <cellStyle name="Texte explicatif 2" xfId="621"/>
    <cellStyle name="Texte explicatif 3" xfId="622"/>
    <cellStyle name="Titre" xfId="623" builtinId="15" customBuiltin="1"/>
    <cellStyle name="Titre 2" xfId="624"/>
    <cellStyle name="Titre 3" xfId="625"/>
    <cellStyle name="Titre 1" xfId="626" builtinId="16" customBuiltin="1"/>
    <cellStyle name="Titre 1 2" xfId="627"/>
    <cellStyle name="Titre 1 3" xfId="628"/>
    <cellStyle name="Titre 2" xfId="629" builtinId="17" customBuiltin="1"/>
    <cellStyle name="Titre 2 2" xfId="630"/>
    <cellStyle name="Titre 2 3" xfId="631"/>
    <cellStyle name="Titre 3" xfId="632" builtinId="18" customBuiltin="1"/>
    <cellStyle name="Titre 3 2" xfId="633"/>
    <cellStyle name="Titre 3 3" xfId="634"/>
    <cellStyle name="Titre 4" xfId="635" builtinId="19" customBuiltin="1"/>
    <cellStyle name="Titre 4 2" xfId="636"/>
    <cellStyle name="Titre 4 3" xfId="637"/>
    <cellStyle name="Total" xfId="638" builtinId="25" customBuiltin="1"/>
    <cellStyle name="Total 2" xfId="639"/>
    <cellStyle name="Total 2 2" xfId="1963"/>
    <cellStyle name="Total 3" xfId="640"/>
    <cellStyle name="Total 3 2" xfId="1964"/>
    <cellStyle name="Total 4" xfId="1962"/>
    <cellStyle name="Vérification" xfId="641" builtinId="23" customBuiltin="1"/>
    <cellStyle name="Vérification 2" xfId="642"/>
    <cellStyle name="Vérification 3" xfId="643"/>
  </cellStyles>
  <dxfs count="22">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84" Type="http://schemas.openxmlformats.org/officeDocument/2006/relationships/externalLink" Target="externalLinks/externalLink1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87" Type="http://schemas.openxmlformats.org/officeDocument/2006/relationships/externalLink" Target="externalLinks/externalLink1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9.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93" Type="http://schemas.openxmlformats.org/officeDocument/2006/relationships/customXml" Target="../customXml/item1.xml"/><Relationship Id="rId98"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externalLink" Target="externalLinks/externalLink1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externalLink" Target="externalLinks/externalLink1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7"/>
          <c:order val="10"/>
          <c:tx>
            <c:strRef>
              <c:f>'Courses.Non.Réal'!$A$15</c:f>
              <c:strCache>
                <c:ptCount val="1"/>
                <c:pt idx="0">
                  <c:v>Taux de conformité</c:v>
                </c:pt>
              </c:strCache>
            </c:strRef>
          </c:tx>
          <c:spPr>
            <a:ln>
              <a:solidFill>
                <a:schemeClr val="tx1"/>
              </a:solidFill>
            </a:ln>
          </c:spPr>
          <c:marker>
            <c:symbol val="triangle"/>
            <c:size val="7"/>
            <c:spPr>
              <a:solidFill>
                <a:schemeClr val="tx1"/>
              </a:solidFill>
              <a:ln>
                <a:solidFill>
                  <a:schemeClr val="tx1"/>
                </a:solidFill>
              </a:ln>
            </c:spPr>
          </c:marker>
          <c:cat>
            <c:strRef>
              <c:f>'Courses.Non.Réal'!$B$3:$F$3</c:f>
              <c:strCache>
                <c:ptCount val="5"/>
                <c:pt idx="0">
                  <c:v>Janvier</c:v>
                </c:pt>
                <c:pt idx="1">
                  <c:v>Février</c:v>
                </c:pt>
                <c:pt idx="2">
                  <c:v>Mars</c:v>
                </c:pt>
                <c:pt idx="3">
                  <c:v>TOTAL</c:v>
                </c:pt>
                <c:pt idx="4">
                  <c:v>REPARTITION</c:v>
                </c:pt>
              </c:strCache>
            </c:strRef>
          </c:cat>
          <c:val>
            <c:numRef>
              <c:f>'Courses.Non.Réal'!$B$15:$F$15</c:f>
              <c:numCache>
                <c:formatCode>0.00%</c:formatCode>
                <c:ptCount val="5"/>
                <c:pt idx="0">
                  <c:v>0</c:v>
                </c:pt>
                <c:pt idx="1">
                  <c:v>0</c:v>
                </c:pt>
                <c:pt idx="2">
                  <c:v>0</c:v>
                </c:pt>
                <c:pt idx="3">
                  <c:v>0</c:v>
                </c:pt>
              </c:numCache>
            </c:numRef>
          </c:val>
          <c:smooth val="0"/>
          <c:extLst>
            <c:ext xmlns:c16="http://schemas.microsoft.com/office/drawing/2014/chart" uri="{C3380CC4-5D6E-409C-BE32-E72D297353CC}">
              <c16:uniqueId val="{00000000-E869-4040-95B2-633B194F3D24}"/>
            </c:ext>
          </c:extLst>
        </c:ser>
        <c:dLbls>
          <c:showLegendKey val="0"/>
          <c:showVal val="0"/>
          <c:showCatName val="0"/>
          <c:showSerName val="0"/>
          <c:showPercent val="0"/>
          <c:showBubbleSize val="0"/>
        </c:dLbls>
        <c:marker val="1"/>
        <c:smooth val="0"/>
        <c:axId val="609853096"/>
        <c:axId val="609859368"/>
        <c:extLst>
          <c:ext xmlns:c15="http://schemas.microsoft.com/office/drawing/2012/chart" uri="{02D57815-91ED-43cb-92C2-25804820EDAC}">
            <c15:filteredLineSeries>
              <c15:ser>
                <c:idx val="4"/>
                <c:order val="0"/>
                <c:tx>
                  <c:strRef>
                    <c:extLst>
                      <c:ext uri="{02D57815-91ED-43cb-92C2-25804820EDAC}">
                        <c15:formulaRef>
                          <c15:sqref>'Courses.Non.Réal'!$A$4</c15:sqref>
                        </c15:formulaRef>
                      </c:ext>
                    </c:extLst>
                    <c:strCache>
                      <c:ptCount val="1"/>
                      <c:pt idx="0">
                        <c:v>TADAO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c:ext uri="{02D57815-91ED-43cb-92C2-25804820EDAC}">
                        <c15:formulaRef>
                          <c15:sqref>'Courses.Non.Réal'!$B$4:$F$4</c15:sqref>
                        </c15:formulaRef>
                      </c:ext>
                    </c:extLst>
                    <c:numCache>
                      <c:formatCode>General</c:formatCode>
                      <c:ptCount val="5"/>
                      <c:pt idx="3">
                        <c:v>0</c:v>
                      </c:pt>
                      <c:pt idx="4" formatCode="0.0%">
                        <c:v>0</c:v>
                      </c:pt>
                    </c:numCache>
                  </c:numRef>
                </c:val>
                <c:smooth val="0"/>
                <c:extLst>
                  <c:ext xmlns:c16="http://schemas.microsoft.com/office/drawing/2014/chart" uri="{C3380CC4-5D6E-409C-BE32-E72D297353CC}">
                    <c16:uniqueId val="{00000001-E869-4040-95B2-633B194F3D24}"/>
                  </c:ext>
                </c:extLst>
              </c15:ser>
            </c15:filteredLineSeries>
            <c15:filteredLineSeries>
              <c15:ser>
                <c:idx val="9"/>
                <c:order val="1"/>
                <c:tx>
                  <c:strRef>
                    <c:extLst xmlns:c15="http://schemas.microsoft.com/office/drawing/2012/chart">
                      <c:ext xmlns:c15="http://schemas.microsoft.com/office/drawing/2012/chart" uri="{02D57815-91ED-43cb-92C2-25804820EDAC}">
                        <c15:formulaRef>
                          <c15:sqref>'Courses.Non.Réal'!$A$5</c15:sqref>
                        </c15:formulaRef>
                      </c:ext>
                    </c:extLst>
                    <c:strCache>
                      <c:ptCount val="1"/>
                      <c:pt idx="0">
                        <c:v>AUTOBUS ARTESIENS</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'Courses.Non.Réal'!$B$5:$F$5</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2-E869-4040-95B2-633B194F3D24}"/>
                  </c:ext>
                </c:extLst>
              </c15:ser>
            </c15:filteredLineSeries>
            <c15:filteredLineSeries>
              <c15:ser>
                <c:idx val="10"/>
                <c:order val="2"/>
                <c:tx>
                  <c:strRef>
                    <c:extLst xmlns:c15="http://schemas.microsoft.com/office/drawing/2012/chart">
                      <c:ext xmlns:c15="http://schemas.microsoft.com/office/drawing/2012/chart" uri="{02D57815-91ED-43cb-92C2-25804820EDAC}">
                        <c15:formulaRef>
                          <c15:sqref>'Courses.Non.Réal'!$A$6</c15:sqref>
                        </c15:formulaRef>
                      </c:ext>
                    </c:extLst>
                    <c:strCache>
                      <c:ptCount val="1"/>
                      <c:pt idx="0">
                        <c:v>BENOIT</c:v>
                      </c:pt>
                    </c:strCache>
                  </c:strRef>
                </c:tx>
                <c:spPr>
                  <a:ln>
                    <a:solidFill>
                      <a:schemeClr val="tx1"/>
                    </a:solidFill>
                  </a:ln>
                </c:spPr>
                <c:marker>
                  <c:spPr>
                    <a:solidFill>
                      <a:schemeClr val="tx1"/>
                    </a:solidFill>
                    <a:ln>
                      <a:solidFill>
                        <a:schemeClr val="tx1"/>
                      </a:solidFill>
                    </a:ln>
                  </c:spPr>
                </c:marker>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'Courses.Non.Réal'!$B$6:$F$6</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3-E869-4040-95B2-633B194F3D24}"/>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'Courses.Non.Réal'!$A$7</c15:sqref>
                        </c15:formulaRef>
                      </c:ext>
                    </c:extLst>
                    <c:strCache>
                      <c:ptCount val="1"/>
                      <c:pt idx="0">
                        <c:v>DOURLENS</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'Courses.Non.Réal'!$B$7:$F$7</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4-E869-4040-95B2-633B194F3D24}"/>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'Courses.Non.Réal'!$A$9</c15:sqref>
                        </c15:formulaRef>
                      </c:ext>
                    </c:extLst>
                    <c:strCache>
                      <c:ptCount val="1"/>
                      <c:pt idx="0">
                        <c:v>LNA</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'Courses.Non.Réal'!$B$9:$F$9</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5-E869-4040-95B2-633B194F3D24}"/>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'Courses.Non.Réal'!$A$10</c15:sqref>
                        </c15:formulaRef>
                      </c:ext>
                    </c:extLst>
                    <c:strCache>
                      <c:ptCount val="1"/>
                      <c:pt idx="0">
                        <c:v>MULLIE</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'Courses.Non.Réal'!$B$10:$F$10</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6-E869-4040-95B2-633B194F3D24}"/>
                  </c:ext>
                </c:extLst>
              </c15:ser>
            </c15:filteredLineSeries>
            <c15:filteredLineSeries>
              <c15:ser>
                <c:idx val="8"/>
                <c:order val="6"/>
                <c:tx>
                  <c:strRef>
                    <c:extLst xmlns:c15="http://schemas.microsoft.com/office/drawing/2012/chart">
                      <c:ext xmlns:c15="http://schemas.microsoft.com/office/drawing/2012/chart" uri="{02D57815-91ED-43cb-92C2-25804820EDAC}">
                        <c15:formulaRef>
                          <c15:sqref>'Courses.Non.Réal'!$A$11</c15:sqref>
                        </c15:formulaRef>
                      </c:ext>
                    </c:extLst>
                    <c:strCache>
                      <c:ptCount val="1"/>
                      <c:pt idx="0">
                        <c:v>ROSE</c:v>
                      </c:pt>
                    </c:strCache>
                  </c:strRef>
                </c:tx>
                <c:spPr>
                  <a:ln>
                    <a:solidFill>
                      <a:schemeClr val="tx1"/>
                    </a:solidFill>
                  </a:ln>
                </c:spPr>
                <c:marker>
                  <c:symbol val="triangle"/>
                  <c:size val="7"/>
                  <c:spPr>
                    <a:solidFill>
                      <a:schemeClr val="tx1"/>
                    </a:solidFill>
                    <a:ln>
                      <a:solidFill>
                        <a:schemeClr val="tx1"/>
                      </a:solidFill>
                    </a:ln>
                  </c:spPr>
                </c:marker>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'Courses.Non.Réal'!$B$11:$F$11</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7-E869-4040-95B2-633B194F3D24}"/>
                  </c:ext>
                </c:extLst>
              </c15:ser>
            </c15:filteredLineSeries>
            <c15:filteredLineSeries>
              <c15:ser>
                <c:idx val="1"/>
                <c:order val="7"/>
                <c:tx>
                  <c:strRef>
                    <c:extLst xmlns:c15="http://schemas.microsoft.com/office/drawing/2012/chart">
                      <c:ext xmlns:c15="http://schemas.microsoft.com/office/drawing/2012/chart" uri="{02D57815-91ED-43cb-92C2-25804820EDAC}">
                        <c15:formulaRef>
                          <c15:sqref>'Courses.Non.Réal'!$A$12</c15:sqref>
                        </c15:formulaRef>
                      </c:ext>
                    </c:extLst>
                    <c:strCache>
                      <c:ptCount val="1"/>
                      <c:pt idx="0">
                        <c:v>WESTEEL</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'Courses.Non.Réal'!$B$12:$F$12</c15:sqref>
                        </c15:formulaRef>
                      </c:ext>
                    </c:extLst>
                    <c:numCache>
                      <c:formatCode>General</c:formatCode>
                      <c:ptCount val="5"/>
                      <c:pt idx="3">
                        <c:v>0</c:v>
                      </c:pt>
                      <c:pt idx="4" formatCode="0.0%">
                        <c:v>0</c:v>
                      </c:pt>
                    </c:numCache>
                  </c:numRef>
                </c:val>
                <c:smooth val="0"/>
                <c:extLst xmlns:c15="http://schemas.microsoft.com/office/drawing/2012/chart">
                  <c:ext xmlns:c16="http://schemas.microsoft.com/office/drawing/2014/chart" uri="{C3380CC4-5D6E-409C-BE32-E72D297353CC}">
                    <c16:uniqueId val="{00000008-E869-4040-95B2-633B194F3D24}"/>
                  </c:ext>
                </c:extLst>
              </c15:ser>
            </c15:filteredLineSeries>
            <c15:filteredLineSeries>
              <c15:ser>
                <c:idx val="2"/>
                <c:order val="8"/>
                <c:tx>
                  <c:strRef>
                    <c:extLst xmlns:c15="http://schemas.microsoft.com/office/drawing/2012/chart">
                      <c:ext xmlns:c15="http://schemas.microsoft.com/office/drawing/2012/chart" uri="{02D57815-91ED-43cb-92C2-25804820EDAC}">
                        <c15:formulaRef>
                          <c15:sqref>'Courses.Non.Réal'!$A$13</c15:sqref>
                        </c15:formulaRef>
                      </c:ext>
                    </c:extLst>
                    <c:strCache>
                      <c:ptCount val="1"/>
                      <c:pt idx="0">
                        <c:v>TOTAL</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'Courses.Non.Réal'!$B$13:$F$13</c15:sqref>
                        </c15:formulaRef>
                      </c:ext>
                    </c:extLst>
                    <c:numCache>
                      <c:formatCode>General</c:formatCode>
                      <c:ptCount val="5"/>
                      <c:pt idx="0">
                        <c:v>0</c:v>
                      </c:pt>
                      <c:pt idx="1">
                        <c:v>0</c:v>
                      </c:pt>
                      <c:pt idx="2">
                        <c:v>0</c:v>
                      </c:pt>
                      <c:pt idx="3">
                        <c:v>0</c:v>
                      </c:pt>
                      <c:pt idx="4" formatCode="0.0%">
                        <c:v>0</c:v>
                      </c:pt>
                    </c:numCache>
                  </c:numRef>
                </c:val>
                <c:smooth val="0"/>
                <c:extLst xmlns:c15="http://schemas.microsoft.com/office/drawing/2012/chart">
                  <c:ext xmlns:c16="http://schemas.microsoft.com/office/drawing/2014/chart" uri="{C3380CC4-5D6E-409C-BE32-E72D297353CC}">
                    <c16:uniqueId val="{00000009-E869-4040-95B2-633B194F3D24}"/>
                  </c:ext>
                </c:extLst>
              </c15:ser>
            </c15:filteredLineSeries>
            <c15:filteredLineSeries>
              <c15:ser>
                <c:idx val="5"/>
                <c:order val="9"/>
                <c:tx>
                  <c:strRef>
                    <c:extLst xmlns:c15="http://schemas.microsoft.com/office/drawing/2012/chart">
                      <c:ext xmlns:c15="http://schemas.microsoft.com/office/drawing/2012/chart" uri="{02D57815-91ED-43cb-92C2-25804820EDAC}">
                        <c15:formulaRef>
                          <c15:sqref>'Courses.Non.Réal'!$A$14</c15:sqref>
                        </c15:formulaRef>
                      </c:ext>
                    </c:extLst>
                    <c:strCache>
                      <c:ptCount val="1"/>
                      <c:pt idx="0">
                        <c:v>Nb de courses théoriques</c:v>
                      </c:pt>
                    </c:strCache>
                  </c:strRef>
                </c:tx>
                <c:cat>
                  <c:strRef>
                    <c:extLst xmlns:c15="http://schemas.microsoft.com/office/drawing/2012/chart">
                      <c:ext xmlns:c15="http://schemas.microsoft.com/office/drawing/2012/chart" uri="{02D57815-91ED-43cb-92C2-25804820EDAC}">
                        <c15:formulaRef>
                          <c15:sqref>'Courses.Non.Réal'!$B$3:$F$3</c15:sqref>
                        </c15:formulaRef>
                      </c:ext>
                    </c:extLst>
                    <c:strCache>
                      <c:ptCount val="5"/>
                      <c:pt idx="0">
                        <c:v>Janvier</c:v>
                      </c:pt>
                      <c:pt idx="1">
                        <c:v>Février</c:v>
                      </c:pt>
                      <c:pt idx="2">
                        <c:v>Mars</c:v>
                      </c:pt>
                      <c:pt idx="3">
                        <c:v>TOTAL</c:v>
                      </c:pt>
                      <c:pt idx="4">
                        <c:v>REPARTITION</c:v>
                      </c:pt>
                    </c:strCache>
                  </c:strRef>
                </c:cat>
                <c:val>
                  <c:numRef>
                    <c:extLst xmlns:c15="http://schemas.microsoft.com/office/drawing/2012/chart">
                      <c:ext xmlns:c15="http://schemas.microsoft.com/office/drawing/2012/chart" uri="{02D57815-91ED-43cb-92C2-25804820EDAC}">
                        <c15:formulaRef>
                          <c15:sqref>'Courses.Non.Réal'!$B$14:$F$14</c15:sqref>
                        </c15:formulaRef>
                      </c:ext>
                    </c:extLst>
                    <c:numCache>
                      <c:formatCode>_-* #\ ##0\ _€_-;\-* #\ ##0\ _€_-;_-* "-"??\ _€_-;_-@_-</c:formatCode>
                      <c:ptCount val="5"/>
                      <c:pt idx="3">
                        <c:v>0</c:v>
                      </c:pt>
                    </c:numCache>
                  </c:numRef>
                </c:val>
                <c:smooth val="0"/>
                <c:extLst xmlns:c15="http://schemas.microsoft.com/office/drawing/2012/chart">
                  <c:ext xmlns:c16="http://schemas.microsoft.com/office/drawing/2014/chart" uri="{C3380CC4-5D6E-409C-BE32-E72D297353CC}">
                    <c16:uniqueId val="{0000000A-E869-4040-95B2-633B194F3D24}"/>
                  </c:ext>
                </c:extLst>
              </c15:ser>
            </c15:filteredLineSeries>
          </c:ext>
        </c:extLst>
      </c:lineChart>
      <c:catAx>
        <c:axId val="609853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9859368"/>
        <c:crosses val="autoZero"/>
        <c:auto val="1"/>
        <c:lblAlgn val="ctr"/>
        <c:lblOffset val="100"/>
        <c:noMultiLvlLbl val="0"/>
      </c:catAx>
      <c:valAx>
        <c:axId val="609859368"/>
        <c:scaling>
          <c:orientation val="minMax"/>
          <c:max val="1"/>
          <c:min val="0.99"/>
        </c:scaling>
        <c:delete val="0"/>
        <c:axPos val="l"/>
        <c:majorGridlines>
          <c:spPr>
            <a:ln w="9525" cap="flat" cmpd="sng" algn="ctr">
              <a:solidFill>
                <a:schemeClr val="tx1"/>
              </a:solidFill>
              <a:round/>
            </a:ln>
            <a:effectLst/>
          </c:spPr>
        </c:majorGridlines>
        <c:numFmt formatCode="0.0%" sourceLinked="0"/>
        <c:majorTickMark val="out"/>
        <c:minorTickMark val="in"/>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9853096"/>
        <c:crosses val="autoZero"/>
        <c:crossBetween val="between"/>
        <c:majorUnit val="1.0000000000000002E-3"/>
      </c:valAx>
      <c:spPr>
        <a:solidFill>
          <a:schemeClr val="bg1">
            <a:alpha val="36000"/>
          </a:schemeClr>
        </a:solidFill>
        <a:ln>
          <a:noFill/>
        </a:ln>
      </c:spPr>
    </c:plotArea>
    <c:plotVisOnly val="0"/>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4"/>
    </mc:Choice>
    <mc:Fallback>
      <c:style val="14"/>
    </mc:Fallback>
  </mc:AlternateContent>
  <c:chart>
    <c:autoTitleDeleted val="0"/>
    <c:plotArea>
      <c:layout/>
      <c:pieChart>
        <c:varyColors val="1"/>
        <c:ser>
          <c:idx val="0"/>
          <c:order val="0"/>
          <c:spPr>
            <a:solidFill>
              <a:srgbClr val="FFC000"/>
            </a:solidFill>
          </c:spPr>
          <c:dPt>
            <c:idx val="0"/>
            <c:bubble3D val="0"/>
            <c:extLst>
              <c:ext xmlns:c16="http://schemas.microsoft.com/office/drawing/2014/chart" uri="{C3380CC4-5D6E-409C-BE32-E72D297353CC}">
                <c16:uniqueId val="{00000000-E8A6-4989-BEC8-CE0FC2814FC8}"/>
              </c:ext>
            </c:extLst>
          </c:dPt>
          <c:dPt>
            <c:idx val="1"/>
            <c:bubble3D val="0"/>
            <c:extLst>
              <c:ext xmlns:c16="http://schemas.microsoft.com/office/drawing/2014/chart" uri="{C3380CC4-5D6E-409C-BE32-E72D297353CC}">
                <c16:uniqueId val="{00000001-E8A6-4989-BEC8-CE0FC2814FC8}"/>
              </c:ext>
            </c:extLst>
          </c:dPt>
          <c:dPt>
            <c:idx val="2"/>
            <c:bubble3D val="0"/>
            <c:extLst>
              <c:ext xmlns:c16="http://schemas.microsoft.com/office/drawing/2014/chart" uri="{C3380CC4-5D6E-409C-BE32-E72D297353CC}">
                <c16:uniqueId val="{00000002-E8A6-4989-BEC8-CE0FC2814FC8}"/>
              </c:ext>
            </c:extLst>
          </c:dPt>
          <c:dPt>
            <c:idx val="3"/>
            <c:bubble3D val="0"/>
            <c:extLst>
              <c:ext xmlns:c16="http://schemas.microsoft.com/office/drawing/2014/chart" uri="{C3380CC4-5D6E-409C-BE32-E72D297353CC}">
                <c16:uniqueId val="{00000003-E8A6-4989-BEC8-CE0FC2814FC8}"/>
              </c:ext>
            </c:extLst>
          </c:dPt>
          <c:dPt>
            <c:idx val="4"/>
            <c:bubble3D val="0"/>
            <c:extLst>
              <c:ext xmlns:c16="http://schemas.microsoft.com/office/drawing/2014/chart" uri="{C3380CC4-5D6E-409C-BE32-E72D297353CC}">
                <c16:uniqueId val="{00000004-E8A6-4989-BEC8-CE0FC2814FC8}"/>
              </c:ext>
            </c:extLst>
          </c:dPt>
          <c:dPt>
            <c:idx val="5"/>
            <c:bubble3D val="0"/>
            <c:extLst>
              <c:ext xmlns:c16="http://schemas.microsoft.com/office/drawing/2014/chart" uri="{C3380CC4-5D6E-409C-BE32-E72D297353CC}">
                <c16:uniqueId val="{00000005-E8A6-4989-BEC8-CE0FC2814FC8}"/>
              </c:ext>
            </c:extLst>
          </c:dPt>
          <c:dPt>
            <c:idx val="6"/>
            <c:bubble3D val="0"/>
            <c:extLst>
              <c:ext xmlns:c16="http://schemas.microsoft.com/office/drawing/2014/chart" uri="{C3380CC4-5D6E-409C-BE32-E72D297353CC}">
                <c16:uniqueId val="{00000006-E8A6-4989-BEC8-CE0FC2814FC8}"/>
              </c:ext>
            </c:extLst>
          </c:dPt>
          <c:dPt>
            <c:idx val="7"/>
            <c:bubble3D val="0"/>
            <c:extLst>
              <c:ext xmlns:c16="http://schemas.microsoft.com/office/drawing/2014/chart" uri="{C3380CC4-5D6E-409C-BE32-E72D297353CC}">
                <c16:uniqueId val="{00000007-E8A6-4989-BEC8-CE0FC2814FC8}"/>
              </c:ext>
            </c:extLst>
          </c:dPt>
          <c:dPt>
            <c:idx val="8"/>
            <c:bubble3D val="0"/>
            <c:extLst>
              <c:ext xmlns:c16="http://schemas.microsoft.com/office/drawing/2014/chart" uri="{C3380CC4-5D6E-409C-BE32-E72D297353CC}">
                <c16:uniqueId val="{00000008-E8A6-4989-BEC8-CE0FC2814FC8}"/>
              </c:ext>
            </c:extLst>
          </c:dPt>
          <c:dPt>
            <c:idx val="9"/>
            <c:bubble3D val="0"/>
            <c:extLst>
              <c:ext xmlns:c16="http://schemas.microsoft.com/office/drawing/2014/chart" uri="{C3380CC4-5D6E-409C-BE32-E72D297353CC}">
                <c16:uniqueId val="{00000009-E8A6-4989-BEC8-CE0FC2814FC8}"/>
              </c:ext>
            </c:extLst>
          </c:dPt>
          <c:dPt>
            <c:idx val="10"/>
            <c:bubble3D val="0"/>
            <c:extLst>
              <c:ext xmlns:c16="http://schemas.microsoft.com/office/drawing/2014/chart" uri="{C3380CC4-5D6E-409C-BE32-E72D297353CC}">
                <c16:uniqueId val="{0000000A-E8A6-4989-BEC8-CE0FC2814FC8}"/>
              </c:ext>
            </c:extLst>
          </c:dPt>
          <c:dLbls>
            <c:dLbl>
              <c:idx val="0"/>
              <c:layout>
                <c:manualLayout>
                  <c:x val="9.3578302712160975E-3"/>
                  <c:y val="8.8506124234470698E-3"/>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A6-4989-BEC8-CE0FC2814FC8}"/>
                </c:ext>
              </c:extLst>
            </c:dLbl>
            <c:dLbl>
              <c:idx val="1"/>
              <c:layout>
                <c:manualLayout>
                  <c:x val="-6.2891513560804895E-3"/>
                  <c:y val="-2.1241615631379412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A6-4989-BEC8-CE0FC2814FC8}"/>
                </c:ext>
              </c:extLst>
            </c:dLbl>
            <c:dLbl>
              <c:idx val="2"/>
              <c:layout>
                <c:manualLayout>
                  <c:x val="4.3602362204724406E-3"/>
                  <c:y val="-1.5965660542432196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A6-4989-BEC8-CE0FC2814FC8}"/>
                </c:ext>
              </c:extLst>
            </c:dLbl>
            <c:dLbl>
              <c:idx val="3"/>
              <c:layout>
                <c:manualLayout>
                  <c:x val="1.4916010498687664E-2"/>
                  <c:y val="-2.9068970545348499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A6-4989-BEC8-CE0FC2814FC8}"/>
                </c:ext>
              </c:extLst>
            </c:dLbl>
            <c:dLbl>
              <c:idx val="4"/>
              <c:layout>
                <c:manualLayout>
                  <c:x val="-2.7299868766404198E-3"/>
                  <c:y val="-2.1928404782735493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A6-4989-BEC8-CE0FC2814FC8}"/>
                </c:ext>
              </c:extLst>
            </c:dLbl>
            <c:dLbl>
              <c:idx val="5"/>
              <c:layout>
                <c:manualLayout>
                  <c:x val="-9.4061679790026255E-3"/>
                  <c:y val="-4.2380796150481188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A6-4989-BEC8-CE0FC2814FC8}"/>
                </c:ext>
              </c:extLst>
            </c:dLbl>
            <c:dLbl>
              <c:idx val="6"/>
              <c:layout>
                <c:manualLayout>
                  <c:x val="-3.6119860017497811E-3"/>
                  <c:y val="5.5577427821522311E-3"/>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8A6-4989-BEC8-CE0FC2814FC8}"/>
                </c:ext>
              </c:extLst>
            </c:dLbl>
            <c:dLbl>
              <c:idx val="7"/>
              <c:layout>
                <c:manualLayout>
                  <c:x val="-4.7318460192475945E-3"/>
                  <c:y val="-2.5047389909594635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8A6-4989-BEC8-CE0FC2814FC8}"/>
                </c:ext>
              </c:extLst>
            </c:dLbl>
            <c:dLbl>
              <c:idx val="8"/>
              <c:layout>
                <c:manualLayout>
                  <c:x val="3.3339895013123358E-2"/>
                  <c:y val="-2.7694663167104113E-2"/>
                </c:manualLayout>
              </c:layout>
              <c:spPr/>
              <c:txPr>
                <a:bodyPr/>
                <a:lstStyle/>
                <a:p>
                  <a:pPr>
                    <a:defRPr sz="1000" b="0" i="0" u="none" strike="noStrike" baseline="0">
                      <a:solidFill>
                        <a:srgbClr val="000000"/>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8A6-4989-BEC8-CE0FC2814FC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0"/>
            <c:showCatName val="0"/>
            <c:showSerName val="0"/>
            <c:showPercent val="1"/>
            <c:showBubbleSize val="0"/>
            <c:showLeaderLines val="1"/>
            <c:extLst>
              <c:ext xmlns:c15="http://schemas.microsoft.com/office/drawing/2012/chart" uri="{CE6537A1-D6FC-4f65-9D91-7224C49458BB}"/>
            </c:extLst>
          </c:dLbls>
          <c:cat>
            <c:strRef>
              <c:f>Réclas!$A$3:$A$13</c:f>
              <c:strCache>
                <c:ptCount val="11"/>
                <c:pt idx="0">
                  <c:v>Le bus n'est pas passé</c:v>
                </c:pt>
                <c:pt idx="1">
                  <c:v>Le bus ne s'est pas arrêté</c:v>
                </c:pt>
                <c:pt idx="2">
                  <c:v>Le bus est passé en avance</c:v>
                </c:pt>
                <c:pt idx="3">
                  <c:v>Le bus est passé en retard</c:v>
                </c:pt>
                <c:pt idx="4">
                  <c:v>Le bus ne respecte son itinéraire ou son service</c:v>
                </c:pt>
                <c:pt idx="5">
                  <c:v>Comportement conducteur</c:v>
                </c:pt>
                <c:pt idx="6">
                  <c:v>Problème de charge</c:v>
                </c:pt>
                <c:pt idx="7">
                  <c:v>Exploitation - Autres</c:v>
                </c:pt>
                <c:pt idx="8">
                  <c:v>Ambiance / Fraude</c:v>
                </c:pt>
                <c:pt idx="9">
                  <c:v>Info voyageur</c:v>
                </c:pt>
                <c:pt idx="10">
                  <c:v>Autres</c:v>
                </c:pt>
              </c:strCache>
            </c:strRef>
          </c:cat>
          <c:val>
            <c:numRef>
              <c:f>Réclas!$C$3:$C$13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E8A6-4989-BEC8-CE0FC2814F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490797295062287"/>
          <c:y val="0.11349054201917684"/>
          <c:w val="0.2744064650272412"/>
          <c:h val="0.71306321683746954"/>
        </c:manualLayout>
      </c:layout>
      <c:overlay val="0"/>
      <c:txPr>
        <a:bodyPr/>
        <a:lstStyle/>
        <a:p>
          <a:pPr>
            <a:defRPr sz="5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8</xdr:col>
      <xdr:colOff>0</xdr:colOff>
      <xdr:row>21</xdr:row>
      <xdr:rowOff>0</xdr:rowOff>
    </xdr:from>
    <xdr:ext cx="198120" cy="7620"/>
    <xdr:pic>
      <xdr:nvPicPr>
        <xdr:cNvPr id="2" name="Picture 2" descr="empty">
          <a:extLst>
            <a:ext uri="{FF2B5EF4-FFF2-40B4-BE49-F238E27FC236}">
              <a16:creationId xmlns:a16="http://schemas.microsoft.com/office/drawing/2014/main" id="{59D6B198-48AB-4909-81A1-B9490B500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9840" y="7040880"/>
          <a:ext cx="1981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23</xdr:row>
      <xdr:rowOff>0</xdr:rowOff>
    </xdr:from>
    <xdr:ext cx="198120" cy="7620"/>
    <xdr:pic>
      <xdr:nvPicPr>
        <xdr:cNvPr id="3" name="Picture 3" descr="empty">
          <a:extLst>
            <a:ext uri="{FF2B5EF4-FFF2-40B4-BE49-F238E27FC236}">
              <a16:creationId xmlns:a16="http://schemas.microsoft.com/office/drawing/2014/main" id="{E4F8F1E5-FFDA-4E7A-B636-277852634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9840" y="7376160"/>
          <a:ext cx="1981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23</xdr:row>
      <xdr:rowOff>0</xdr:rowOff>
    </xdr:from>
    <xdr:ext cx="198120" cy="7620"/>
    <xdr:pic>
      <xdr:nvPicPr>
        <xdr:cNvPr id="4" name="Picture 5" descr="empty">
          <a:extLst>
            <a:ext uri="{FF2B5EF4-FFF2-40B4-BE49-F238E27FC236}">
              <a16:creationId xmlns:a16="http://schemas.microsoft.com/office/drawing/2014/main" id="{61398386-BD4E-4029-946C-EEF80ED47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9840" y="7376160"/>
          <a:ext cx="1981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25</xdr:row>
      <xdr:rowOff>0</xdr:rowOff>
    </xdr:from>
    <xdr:ext cx="198120" cy="7620"/>
    <xdr:pic>
      <xdr:nvPicPr>
        <xdr:cNvPr id="5" name="Picture 6" descr="empty">
          <a:extLst>
            <a:ext uri="{FF2B5EF4-FFF2-40B4-BE49-F238E27FC236}">
              <a16:creationId xmlns:a16="http://schemas.microsoft.com/office/drawing/2014/main" id="{2E9379AE-2F56-4D9A-A81E-2EB7489DE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9840" y="7711440"/>
          <a:ext cx="1981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25</xdr:row>
      <xdr:rowOff>0</xdr:rowOff>
    </xdr:from>
    <xdr:ext cx="198120" cy="7620"/>
    <xdr:pic>
      <xdr:nvPicPr>
        <xdr:cNvPr id="6" name="Picture 8" descr="empty">
          <a:extLst>
            <a:ext uri="{FF2B5EF4-FFF2-40B4-BE49-F238E27FC236}">
              <a16:creationId xmlns:a16="http://schemas.microsoft.com/office/drawing/2014/main" id="{B0E61F49-958F-43FB-9BA8-44344944E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9840" y="7711440"/>
          <a:ext cx="1981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28</xdr:row>
      <xdr:rowOff>0</xdr:rowOff>
    </xdr:from>
    <xdr:ext cx="7620" cy="99060"/>
    <xdr:pic>
      <xdr:nvPicPr>
        <xdr:cNvPr id="7" name="Picture 9" descr="empty">
          <a:extLst>
            <a:ext uri="{FF2B5EF4-FFF2-40B4-BE49-F238E27FC236}">
              <a16:creationId xmlns:a16="http://schemas.microsoft.com/office/drawing/2014/main" id="{566C0F82-FB6B-4261-9A01-00198E8D7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4880" y="6035040"/>
          <a:ext cx="762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47625</xdr:colOff>
      <xdr:row>2</xdr:row>
      <xdr:rowOff>66675</xdr:rowOff>
    </xdr:from>
    <xdr:to>
      <xdr:col>12</xdr:col>
      <xdr:colOff>666750</xdr:colOff>
      <xdr:row>15</xdr:row>
      <xdr:rowOff>76200</xdr:rowOff>
    </xdr:to>
    <xdr:graphicFrame macro="">
      <xdr:nvGraphicFramePr>
        <xdr:cNvPr id="4" name="Graphique 3">
          <a:extLst>
            <a:ext uri="{FF2B5EF4-FFF2-40B4-BE49-F238E27FC236}">
              <a16:creationId xmlns:a16="http://schemas.microsoft.com/office/drawing/2014/main" id="{37D61B14-6520-436A-9FC0-7FFD6ABEF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43</xdr:row>
      <xdr:rowOff>95251</xdr:rowOff>
    </xdr:from>
    <xdr:to>
      <xdr:col>10</xdr:col>
      <xdr:colOff>775839</xdr:colOff>
      <xdr:row>83</xdr:row>
      <xdr:rowOff>63927</xdr:rowOff>
    </xdr:to>
    <xdr:pic>
      <xdr:nvPicPr>
        <xdr:cNvPr id="3" name="Image 2">
          <a:extLst>
            <a:ext uri="{FF2B5EF4-FFF2-40B4-BE49-F238E27FC236}">
              <a16:creationId xmlns:a16="http://schemas.microsoft.com/office/drawing/2014/main" id="{DF938C62-1CC5-458B-B664-E505D6B1B57D}"/>
            </a:ext>
          </a:extLst>
        </xdr:cNvPr>
        <xdr:cNvPicPr>
          <a:picLocks noChangeAspect="1"/>
        </xdr:cNvPicPr>
      </xdr:nvPicPr>
      <xdr:blipFill>
        <a:blip xmlns:r="http://schemas.openxmlformats.org/officeDocument/2006/relationships" r:embed="rId1"/>
        <a:stretch>
          <a:fillRect/>
        </a:stretch>
      </xdr:blipFill>
      <xdr:spPr>
        <a:xfrm>
          <a:off x="0" y="6043084"/>
          <a:ext cx="10205589" cy="5895343"/>
        </a:xfrm>
        <a:prstGeom prst="rect">
          <a:avLst/>
        </a:prstGeom>
      </xdr:spPr>
    </xdr:pic>
    <xdr:clientData/>
  </xdr:twoCellAnchor>
  <xdr:twoCellAnchor editAs="oneCell">
    <xdr:from>
      <xdr:col>0</xdr:col>
      <xdr:colOff>0</xdr:colOff>
      <xdr:row>84</xdr:row>
      <xdr:rowOff>137584</xdr:rowOff>
    </xdr:from>
    <xdr:to>
      <xdr:col>10</xdr:col>
      <xdr:colOff>806321</xdr:colOff>
      <xdr:row>120</xdr:row>
      <xdr:rowOff>52695</xdr:rowOff>
    </xdr:to>
    <xdr:pic>
      <xdr:nvPicPr>
        <xdr:cNvPr id="6" name="Image 5">
          <a:extLst>
            <a:ext uri="{FF2B5EF4-FFF2-40B4-BE49-F238E27FC236}">
              <a16:creationId xmlns:a16="http://schemas.microsoft.com/office/drawing/2014/main" id="{9C64CCEE-A222-45AB-B40E-9DA6DFD6537F}"/>
            </a:ext>
          </a:extLst>
        </xdr:cNvPr>
        <xdr:cNvPicPr>
          <a:picLocks noChangeAspect="1"/>
        </xdr:cNvPicPr>
      </xdr:nvPicPr>
      <xdr:blipFill>
        <a:blip xmlns:r="http://schemas.openxmlformats.org/officeDocument/2006/relationships" r:embed="rId2"/>
        <a:stretch>
          <a:fillRect/>
        </a:stretch>
      </xdr:blipFill>
      <xdr:spPr>
        <a:xfrm>
          <a:off x="0" y="12160251"/>
          <a:ext cx="10236071" cy="5249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142875</xdr:colOff>
      <xdr:row>0</xdr:row>
      <xdr:rowOff>114300</xdr:rowOff>
    </xdr:from>
    <xdr:to>
      <xdr:col>9</xdr:col>
      <xdr:colOff>310515</xdr:colOff>
      <xdr:row>15</xdr:row>
      <xdr:rowOff>123825</xdr:rowOff>
    </xdr:to>
    <xdr:graphicFrame macro="">
      <xdr:nvGraphicFramePr>
        <xdr:cNvPr id="2" name="Graphique 1">
          <a:extLst>
            <a:ext uri="{FF2B5EF4-FFF2-40B4-BE49-F238E27FC236}">
              <a16:creationId xmlns:a16="http://schemas.microsoft.com/office/drawing/2014/main" id="{1B30E602-715D-481F-9F09-3A7015967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es%20Documents\TS\Via%20Location\SIT%20-%20Seurat\Mise%20&#224;%20jour%202002\Etude%20financi&#232;re%20SEURAT%201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CBus\Annexes\Synth&#232;ses\Synth&#232;se%202018\DEX%20Annexes%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ehub.sharepoint.com/Users/anne-sophie.moreau/Desktop/Reporting%20mensuel/R&#233;clamations/1706_QUA_Bilan%20r&#233;clam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kag-lievin.keolisag.lan\z\Users\anne-sophie.moreau\Desktop\Reporting%20mensuel\R&#233;cla%20ma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kag-lievin.keolisag.lan\z\Users\anne-sophie.moreau\Desktop\Reporting%20mensuel\R&#233;clamations\1706_QUA_Bilan%20r&#233;clamatio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lehub.sharepoint.com/Documents%20and%20Settings/mbordry/Mes%20documents/R1%202006/Conso%20Investissements%20R1%20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NANE01.KIWI.PRIVATE\SERVICES$\TEMP\Lumina%20-%20LBO%20v%20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NANE01.KIWI.PRIVATE\SERVICES$\trincano\Victoire\BP%20pour%20SNCF\Nouveau%20BP\BP%20VICTOIRE%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lehub.sharepoint.com/DgInternationale/2.%20Services/Cgestion/1BUD2007/Proc&#233;dures/zzz%20final%20budget%20package/Budget%20Package%20Canada/B07%20xls%20for%20pwt%20present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ehub.sharepoint.com/Users/thomas.maliet/AppData/Local/Microsoft/Windows/Temporary%20Internet%20Files/Content.Outlook/164VERV4/TB_DMC_Recettes_v1.2%20(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ANANE01.KIWI.PRIVATE\SERVICES$\TEMP\LBOUTIL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DPR-LIEVIN\PCBus\Annexes\Synth&#232;ses\Synth&#232;se%202014\Tableau%20annexe%2027.28,Accident%20circulation%20gra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lehub.sharepoint.com/Documents%20and%20Settings/mbordry/Mes%20documents/Budget%202007/Investissements/Retours%20fichiers/Invest%20trait&#233;s/International/060918%20support%20ppt%20invest%20modif%201910%20allemag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lehub.sharepoint.com/ControleGestion/CDG%20France/GPS/Fichiers%20sources/APPENDIX%203%20GPS%202009%20GO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lehub.sharepoint.com/DPR-LIEVIN/M&#233;thodes/Production/Documents%20en%20Pr&#233;paration/Distances%20par%20Courses%20Hiver%20au%2005%20Janvier%202009%20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Hypothèses"/>
      <sheetName val="Titre 1"/>
      <sheetName val="Périmètre"/>
      <sheetName val="P&amp;L"/>
      <sheetName val="CA"/>
      <sheetName val="Plusvalues"/>
      <sheetName val="EBIT Bridge"/>
      <sheetName val="Chargesexternes"/>
      <sheetName val="Chargesdepersonnel"/>
      <sheetName val="Coûtmatériel"/>
      <sheetName val="Benchmarking"/>
      <sheetName val="Bilan"/>
      <sheetName val="Immos"/>
      <sheetName val="Invest"/>
      <sheetName val="Parc et CA"/>
      <sheetName val="Endettement"/>
      <sheetName val="Panel"/>
      <sheetName val="CF"/>
      <sheetName val="Titre 2"/>
      <sheetName val="Synthèse évaluation"/>
      <sheetName val="Actif net"/>
      <sheetName val="RST Retraité"/>
      <sheetName val="Multiples"/>
      <sheetName val="DCF"/>
      <sheetName val="Taux d'actualisation"/>
      <sheetName val="Titre_1"/>
      <sheetName val="EBIT_Bridge"/>
      <sheetName val="Parc_et_CA"/>
      <sheetName val="Titre_2"/>
      <sheetName val="Synthèse_évaluation"/>
      <sheetName val="Actif_net"/>
      <sheetName val="RST_Retraité"/>
      <sheetName val="Taux_d'actualisation"/>
      <sheetName val="Ref orga"/>
    </sheetNames>
    <sheetDataSet>
      <sheetData sheetId="0"/>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Non.Réal"/>
      <sheetName val="Récla.Pénalisées"/>
      <sheetName val="Base"/>
      <sheetName val="Synthèse annexe 27"/>
      <sheetName val="Croisé Dyn Annex 27"/>
      <sheetName val="Annexe 27"/>
      <sheetName val="Synthèse des annexes 28"/>
      <sheetName val="Croisé dyn annexex 28"/>
      <sheetName val="Annexe 28"/>
      <sheetName val="Synthèse des annexes accidents"/>
      <sheetName val="Croisé dyn Accident"/>
      <sheetName val="Accident 28"/>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liaison clientèle"/>
      <sheetName val="Vue Recherche avancée Demande"/>
      <sheetName val="MATRICE"/>
      <sheetName val="Tdb"/>
      <sheetName val="Traitement"/>
      <sheetName val="RECLA BHN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e Recherche avancée Demande"/>
      <sheetName val="Fiche liaison clientèle"/>
      <sheetName val="MATRICE"/>
      <sheetName val="Tdb"/>
      <sheetName val="Traitement"/>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liaison clientèle"/>
      <sheetName val="Vue Recherche avancée Demande"/>
      <sheetName val="MATRICE"/>
      <sheetName val="Tdb"/>
      <sheetName val="Traitement"/>
      <sheetName val="RECLA BHN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ier source"/>
      <sheetName val="Mode d'emploi"/>
      <sheetName val="Bridge MR Frce"/>
      <sheetName val="Bridge Internal"/>
      <sheetName val="Ecarts MR"/>
      <sheetName val="Slides power"/>
      <sheetName val="Slide power 3"/>
      <sheetName val="Synthèse invest Frce"/>
      <sheetName val="Maëlle"/>
      <sheetName val="Synthèse MR"/>
      <sheetName val="Synthèse HMR"/>
      <sheetName val="Synthèse immo"/>
      <sheetName val="Détail MR modif"/>
      <sheetName val="Détail MR modif (2)"/>
      <sheetName val="Détail MR new"/>
      <sheetName val="Détail HMR modif"/>
      <sheetName val="Détail HMR new"/>
      <sheetName val="Détail immo modif"/>
      <sheetName val="Détail immo new"/>
      <sheetName val="Détail cession MR modif"/>
      <sheetName val="Détail cession MR new"/>
      <sheetName val="Détail cession HMR modif"/>
      <sheetName val="Détail cession HMR new"/>
      <sheetName val="Base MR"/>
      <sheetName val="Base HMR"/>
      <sheetName val="Base IMMO"/>
      <sheetName val="Base MR CESSIONS"/>
      <sheetName val="Base HMR CESSIONS"/>
      <sheetName val="Base IMMO CE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_Assumptions"/>
      <sheetName val="Hyp présentation"/>
      <sheetName val="valeur MgmtCo"/>
      <sheetName val="9000"/>
      <sheetName val="répart Pv"/>
      <sheetName val="LBO"/>
      <sheetName val="tableau caza"/>
      <sheetName val="KKR"/>
      <sheetName val="répart PV - HSBC"/>
      <sheetName val="répart définitive"/>
      <sheetName val="Ratchet "/>
      <sheetName val="Courbe 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OLIS Présentation"/>
      <sheetName val="INVT France"/>
      <sheetName val="Interurbain synthèse"/>
      <sheetName val="ROCE de Keolis"/>
      <sheetName val="CE "/>
      <sheetName val="Holding - Retraitements"/>
      <sheetName val="calcul France"/>
      <sheetName val="FRANCE Présentation"/>
      <sheetName val="CDR 2001 Conso France"/>
      <sheetName val="FRANCE"/>
      <sheetName val="Gd Urbain"/>
      <sheetName val="Urbain"/>
      <sheetName val="ROCE Interurbain"/>
      <sheetName val="Spécialisé"/>
      <sheetName val="Autres et divers"/>
      <sheetName val="INTERNATIONAL Presentation"/>
      <sheetName val="UK"/>
      <sheetName val="ALL"/>
      <sheetName val="Scan"/>
      <sheetName val="Autres pays"/>
      <sheetName val="AT et divers"/>
      <sheetName val="Feuil1"/>
      <sheetName val="ALL pour YM"/>
      <sheetName val="KEOLIS"/>
      <sheetName val="Bilan 2001 conso"/>
      <sheetName val="INTERNATIONAL CONSO"/>
      <sheetName val="Holding"/>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T1 Key figures"/>
      <sheetName val="T2 Contractual portfolio"/>
      <sheetName val="T3 R206 Figures"/>
      <sheetName val="T4 Bridge B06 R206 EBITDA"/>
      <sheetName val="T5 B07 Figures"/>
      <sheetName val="T6 Bridge R206 B07 Sales"/>
      <sheetName val="T7 Bridge R206 B07 Ebit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lobales"/>
      <sheetName val="Analyse KSA"/>
      <sheetName val="Synthèse KSA"/>
      <sheetName val="Reporting Trimestriel KSA"/>
      <sheetName val="Synthèse TAG"/>
      <sheetName val="Données Vélo Détail"/>
      <sheetName val="Synthèse SMTAG"/>
      <sheetName val="Zoom Vélo"/>
      <sheetName val="Graph. Quantités 12 DM"/>
      <sheetName val="Graph. Recettes 12 DM"/>
      <sheetName val="Graph. Compare Recettes"/>
      <sheetName val="Stats Cartes"/>
      <sheetName val="Transparence"/>
      <sheetName val="Ventes Par C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GEON5"/>
      <sheetName val="Feuil1"/>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Feuil1"/>
      <sheetName val="Saisies"/>
      <sheetName val="Avril.Mai"/>
      <sheetName val="Mai.Juin"/>
      <sheetName val="Juillet_aout"/>
      <sheetName val="Graphique des annexes"/>
      <sheetName val="Détail annexe 27 par nature"/>
      <sheetName val="annexe 27 par transporteur"/>
      <sheetName val="Détail annexe 28 par nature"/>
      <sheetName val="annexe 28 par transporteur"/>
      <sheetName val="Détail annexe AC par nature"/>
      <sheetName val="annexe AC par transporteur"/>
      <sheetName val="Graph1"/>
    </sheetNames>
    <sheetDataSet>
      <sheetData sheetId="0"/>
      <sheetData sheetId="1"/>
      <sheetData sheetId="2">
        <row r="2">
          <cell r="T2">
            <v>27</v>
          </cell>
        </row>
        <row r="3">
          <cell r="T3" t="str">
            <v>Chute d'un voyageur</v>
          </cell>
        </row>
        <row r="4">
          <cell r="T4" t="str">
            <v>Grève</v>
          </cell>
        </row>
        <row r="5">
          <cell r="T5" t="str">
            <v>Incendie</v>
          </cell>
        </row>
        <row r="6">
          <cell r="T6" t="str">
            <v>intempéries</v>
          </cell>
        </row>
        <row r="7">
          <cell r="T7" t="str">
            <v>Jet de projectiles</v>
          </cell>
        </row>
        <row r="8">
          <cell r="T8" t="str">
            <v>manifestation</v>
          </cell>
        </row>
        <row r="9">
          <cell r="T9" t="str">
            <v>Perturbation de circulation</v>
          </cell>
        </row>
        <row r="15">
          <cell r="T15">
            <v>28</v>
          </cell>
        </row>
        <row r="16">
          <cell r="T16" t="str">
            <v>Agression  sur agent</v>
          </cell>
        </row>
        <row r="17">
          <cell r="T17" t="str">
            <v>Agression en bande organisée</v>
          </cell>
        </row>
        <row r="18">
          <cell r="T18" t="str">
            <v>Agression sur voyageur</v>
          </cell>
        </row>
        <row r="19">
          <cell r="T19" t="str">
            <v>Coups et blessures sur agent</v>
          </cell>
        </row>
        <row r="20">
          <cell r="T20" t="str">
            <v>Coups et blessures sur voyageur</v>
          </cell>
        </row>
        <row r="21">
          <cell r="T21" t="str">
            <v>Détérioration de matériel</v>
          </cell>
        </row>
        <row r="22">
          <cell r="T22" t="str">
            <v>Vol avec arme</v>
          </cell>
        </row>
        <row r="23">
          <cell r="T23" t="str">
            <v>Vol sans arme</v>
          </cell>
        </row>
        <row r="30">
          <cell r="T30" t="str">
            <v>Accident corporel</v>
          </cell>
        </row>
        <row r="31">
          <cell r="T31" t="str">
            <v>Accident corporel impliquant 1 blessé</v>
          </cell>
        </row>
        <row r="32">
          <cell r="T32" t="str">
            <v>Accident corporel impliquant &gt; 1 blessé</v>
          </cell>
        </row>
        <row r="33">
          <cell r="T33" t="str">
            <v>Accident corporel mortel</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1"/>
      <sheetName val="Slide 2"/>
      <sheetName val="Slide 3"/>
      <sheetName val="Slide 4"/>
      <sheetName val="Bridge R206 B07"/>
      <sheetName val="Bridge GPS07 B07 "/>
      <sheetName val="Slide 5"/>
      <sheetName val="Slide 6"/>
      <sheetName val="Graphs"/>
      <sheetName val="chang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P&amp;L"/>
      <sheetName val="Admin costs"/>
      <sheetName val="Balance sheet"/>
      <sheetName val="Cash"/>
      <sheetName val="App. 4 Capex"/>
      <sheetName val="Indicators"/>
      <sheetName val="Cash old Plan 2005-2007 "/>
      <sheetName val="Cash Budget 2005"/>
      <sheetName val="P_L"/>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urs Lignes"/>
      <sheetName val="Périodes Lignes Courses"/>
      <sheetName val="Lignes Direction Début"/>
      <sheetName val="Lignes Direction Début Groupes "/>
      <sheetName val="Feuil4"/>
      <sheetName val="Transporteurs Lignes Directions"/>
      <sheetName val="Lignes Périodes"/>
      <sheetName val="Base"/>
      <sheetName val="Mat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topLeftCell="A13" zoomScale="80" zoomScaleNormal="80" workbookViewId="0">
      <selection activeCell="B23" sqref="B23"/>
    </sheetView>
  </sheetViews>
  <sheetFormatPr baseColWidth="10" defaultColWidth="11.54296875" defaultRowHeight="12.5"/>
  <cols>
    <col min="1" max="1" width="55.54296875" style="103" customWidth="1"/>
    <col min="2" max="2" width="79.26953125" style="10" bestFit="1" customWidth="1"/>
    <col min="3" max="16384" width="11.54296875" style="10"/>
  </cols>
  <sheetData>
    <row r="1" spans="1:2" ht="20">
      <c r="A1" s="794" t="s">
        <v>0</v>
      </c>
      <c r="B1" s="568" t="s">
        <v>1</v>
      </c>
    </row>
    <row r="3" spans="1:2" ht="13">
      <c r="A3" s="671" t="s">
        <v>2</v>
      </c>
      <c r="B3" s="670" t="s">
        <v>3</v>
      </c>
    </row>
    <row r="4" spans="1:2">
      <c r="A4" s="672" t="s">
        <v>4</v>
      </c>
      <c r="B4" s="795" t="s">
        <v>5</v>
      </c>
    </row>
    <row r="5" spans="1:2">
      <c r="A5" s="794"/>
      <c r="B5" s="795" t="s">
        <v>6</v>
      </c>
    </row>
    <row r="6" spans="1:2">
      <c r="A6" s="794"/>
      <c r="B6" s="795" t="s">
        <v>7</v>
      </c>
    </row>
    <row r="7" spans="1:2">
      <c r="A7" s="794"/>
      <c r="B7" s="795" t="s">
        <v>8</v>
      </c>
    </row>
    <row r="8" spans="1:2">
      <c r="A8" s="794"/>
      <c r="B8" s="795" t="s">
        <v>9</v>
      </c>
    </row>
    <row r="9" spans="1:2">
      <c r="A9" s="794"/>
      <c r="B9" s="795" t="s">
        <v>10</v>
      </c>
    </row>
    <row r="10" spans="1:2">
      <c r="A10" s="794"/>
      <c r="B10" s="795" t="s">
        <v>11</v>
      </c>
    </row>
    <row r="11" spans="1:2">
      <c r="A11" s="794"/>
      <c r="B11" s="795" t="s">
        <v>12</v>
      </c>
    </row>
    <row r="12" spans="1:2">
      <c r="A12" s="794"/>
      <c r="B12" s="795" t="s">
        <v>13</v>
      </c>
    </row>
    <row r="13" spans="1:2">
      <c r="A13" s="794"/>
      <c r="B13" s="795" t="s">
        <v>14</v>
      </c>
    </row>
    <row r="14" spans="1:2">
      <c r="A14" s="794"/>
      <c r="B14" s="795" t="s">
        <v>15</v>
      </c>
    </row>
    <row r="16" spans="1:2">
      <c r="A16" s="672" t="s">
        <v>16</v>
      </c>
      <c r="B16" s="795" t="s">
        <v>17</v>
      </c>
    </row>
    <row r="18" spans="1:2">
      <c r="A18" s="672" t="s">
        <v>18</v>
      </c>
      <c r="B18" s="795" t="s">
        <v>19</v>
      </c>
    </row>
    <row r="19" spans="1:2">
      <c r="A19" s="794"/>
      <c r="B19" s="795" t="s">
        <v>20</v>
      </c>
    </row>
    <row r="20" spans="1:2">
      <c r="A20" s="794"/>
      <c r="B20" s="795" t="s">
        <v>21</v>
      </c>
    </row>
    <row r="21" spans="1:2">
      <c r="A21" s="794"/>
      <c r="B21" s="795" t="s">
        <v>22</v>
      </c>
    </row>
    <row r="22" spans="1:2">
      <c r="A22" s="794"/>
      <c r="B22" s="795" t="s">
        <v>1858</v>
      </c>
    </row>
    <row r="24" spans="1:2">
      <c r="A24" s="672" t="s">
        <v>23</v>
      </c>
      <c r="B24" s="795" t="s">
        <v>24</v>
      </c>
    </row>
    <row r="25" spans="1:2">
      <c r="A25" s="794"/>
      <c r="B25" s="795" t="s">
        <v>25</v>
      </c>
    </row>
    <row r="26" spans="1:2">
      <c r="A26" s="794"/>
      <c r="B26" s="795" t="s">
        <v>26</v>
      </c>
    </row>
    <row r="27" spans="1:2">
      <c r="A27" s="794"/>
      <c r="B27" s="795"/>
    </row>
    <row r="29" spans="1:2">
      <c r="A29" s="672" t="s">
        <v>27</v>
      </c>
      <c r="B29" s="795" t="s">
        <v>28</v>
      </c>
    </row>
    <row r="30" spans="1:2">
      <c r="A30" s="794"/>
      <c r="B30" s="795" t="s">
        <v>29</v>
      </c>
    </row>
    <row r="31" spans="1:2">
      <c r="A31" s="794"/>
      <c r="B31" s="795" t="s">
        <v>30</v>
      </c>
    </row>
    <row r="32" spans="1:2">
      <c r="A32" s="794"/>
      <c r="B32" s="795" t="s">
        <v>31</v>
      </c>
    </row>
    <row r="33" spans="1:2">
      <c r="A33" s="794"/>
      <c r="B33" s="795" t="s">
        <v>32</v>
      </c>
    </row>
    <row r="34" spans="1:2">
      <c r="A34" s="794"/>
      <c r="B34" s="795" t="s">
        <v>33</v>
      </c>
    </row>
    <row r="35" spans="1:2">
      <c r="A35" s="794"/>
      <c r="B35" s="795" t="s">
        <v>34</v>
      </c>
    </row>
    <row r="37" spans="1:2">
      <c r="A37" s="672" t="s">
        <v>35</v>
      </c>
      <c r="B37" s="795" t="s">
        <v>36</v>
      </c>
    </row>
    <row r="38" spans="1:2">
      <c r="A38" s="794"/>
      <c r="B38" s="795" t="s">
        <v>37</v>
      </c>
    </row>
    <row r="39" spans="1:2">
      <c r="A39" s="794"/>
      <c r="B39" s="795" t="s">
        <v>38</v>
      </c>
    </row>
    <row r="40" spans="1:2">
      <c r="A40" s="794"/>
      <c r="B40" s="795" t="s">
        <v>39</v>
      </c>
    </row>
    <row r="42" spans="1:2">
      <c r="A42" s="672" t="s">
        <v>40</v>
      </c>
      <c r="B42" s="795" t="s">
        <v>41</v>
      </c>
    </row>
    <row r="43" spans="1:2">
      <c r="A43" s="794"/>
      <c r="B43" s="795" t="s">
        <v>42</v>
      </c>
    </row>
    <row r="44" spans="1:2">
      <c r="A44" s="794"/>
      <c r="B44" s="795" t="s">
        <v>43</v>
      </c>
    </row>
    <row r="45" spans="1:2">
      <c r="A45" s="794"/>
      <c r="B45" s="795" t="s">
        <v>44</v>
      </c>
    </row>
    <row r="46" spans="1:2">
      <c r="A46" s="794"/>
      <c r="B46" s="795" t="s">
        <v>45</v>
      </c>
    </row>
    <row r="47" spans="1:2">
      <c r="A47" s="794"/>
      <c r="B47" s="795" t="s">
        <v>46</v>
      </c>
    </row>
    <row r="48" spans="1:2">
      <c r="A48" s="794"/>
      <c r="B48" s="795" t="s">
        <v>47</v>
      </c>
    </row>
    <row r="49" spans="1:2">
      <c r="A49" s="794"/>
      <c r="B49" s="795" t="s">
        <v>48</v>
      </c>
    </row>
    <row r="50" spans="1:2">
      <c r="A50" s="794"/>
      <c r="B50" s="795" t="s">
        <v>49</v>
      </c>
    </row>
    <row r="52" spans="1:2">
      <c r="A52" s="672" t="s">
        <v>50</v>
      </c>
      <c r="B52" s="795" t="s">
        <v>51</v>
      </c>
    </row>
    <row r="53" spans="1:2">
      <c r="A53" s="672" t="s">
        <v>52</v>
      </c>
      <c r="B53" s="795" t="s">
        <v>53</v>
      </c>
    </row>
    <row r="55" spans="1:2">
      <c r="A55" s="672" t="s">
        <v>54</v>
      </c>
      <c r="B55" s="795" t="s">
        <v>55</v>
      </c>
    </row>
    <row r="56" spans="1:2">
      <c r="A56" s="794"/>
      <c r="B56" s="795" t="s">
        <v>56</v>
      </c>
    </row>
    <row r="57" spans="1:2">
      <c r="A57" s="794"/>
      <c r="B57" s="795" t="s">
        <v>57</v>
      </c>
    </row>
    <row r="58" spans="1:2">
      <c r="A58" s="794"/>
      <c r="B58" s="795" t="s">
        <v>58</v>
      </c>
    </row>
    <row r="59" spans="1:2">
      <c r="A59" s="794"/>
      <c r="B59" s="795" t="s">
        <v>59</v>
      </c>
    </row>
    <row r="60" spans="1:2">
      <c r="A60" s="794"/>
      <c r="B60" s="795" t="s">
        <v>60</v>
      </c>
    </row>
    <row r="61" spans="1:2">
      <c r="A61" s="794"/>
      <c r="B61" s="795" t="s">
        <v>61</v>
      </c>
    </row>
    <row r="62" spans="1:2">
      <c r="A62" s="794"/>
      <c r="B62" s="795" t="s">
        <v>62</v>
      </c>
    </row>
    <row r="63" spans="1:2">
      <c r="A63" s="794"/>
      <c r="B63" s="795" t="s">
        <v>63</v>
      </c>
    </row>
    <row r="64" spans="1:2">
      <c r="A64" s="794"/>
      <c r="B64" s="795" t="s">
        <v>64</v>
      </c>
    </row>
    <row r="65" spans="1:2">
      <c r="A65" s="794"/>
      <c r="B65" s="795" t="s">
        <v>65</v>
      </c>
    </row>
    <row r="66" spans="1:2">
      <c r="A66" s="794"/>
      <c r="B66" s="795" t="s">
        <v>66</v>
      </c>
    </row>
    <row r="67" spans="1:2">
      <c r="A67" s="794"/>
      <c r="B67" s="795" t="s">
        <v>67</v>
      </c>
    </row>
    <row r="68" spans="1:2">
      <c r="A68" s="794"/>
      <c r="B68" s="795" t="s">
        <v>68</v>
      </c>
    </row>
    <row r="69" spans="1:2">
      <c r="A69" s="794"/>
      <c r="B69" s="795" t="s">
        <v>69</v>
      </c>
    </row>
    <row r="70" spans="1:2">
      <c r="A70" s="794"/>
      <c r="B70" s="795" t="s">
        <v>70</v>
      </c>
    </row>
    <row r="72" spans="1:2">
      <c r="A72" s="672" t="s">
        <v>71</v>
      </c>
      <c r="B72" s="795" t="s">
        <v>72</v>
      </c>
    </row>
    <row r="73" spans="1:2">
      <c r="A73" s="794"/>
      <c r="B73" s="795" t="s">
        <v>73</v>
      </c>
    </row>
    <row r="74" spans="1:2">
      <c r="A74" s="794"/>
      <c r="B74" s="795" t="s">
        <v>74</v>
      </c>
    </row>
    <row r="76" spans="1:2">
      <c r="A76" s="672" t="s">
        <v>75</v>
      </c>
      <c r="B76" s="795" t="s">
        <v>76</v>
      </c>
    </row>
    <row r="77" spans="1:2">
      <c r="A77" s="794"/>
      <c r="B77" s="795" t="s">
        <v>77</v>
      </c>
    </row>
    <row r="78" spans="1:2">
      <c r="A78" s="794"/>
      <c r="B78" s="795" t="s">
        <v>78</v>
      </c>
    </row>
    <row r="79" spans="1:2">
      <c r="A79" s="794"/>
      <c r="B79" s="795" t="s">
        <v>79</v>
      </c>
    </row>
    <row r="80" spans="1:2">
      <c r="A80" s="794"/>
      <c r="B80" s="795" t="s">
        <v>80</v>
      </c>
    </row>
    <row r="82" spans="1:2">
      <c r="A82" s="672" t="s">
        <v>81</v>
      </c>
      <c r="B82" s="795" t="s">
        <v>82</v>
      </c>
    </row>
  </sheetData>
  <hyperlinks>
    <hyperlink ref="A4" location="Eff.catég.!A1" display="RH"/>
    <hyperlink ref="A16" location="Ratio.Eco!A1" display="DAF"/>
    <hyperlink ref="A18" location="Parc.Bus.Propre!A1" display="DIR TECHNIQUE"/>
    <hyperlink ref="A24" location="Km.Bus!A1" display="METHODES EXPLOITATION"/>
    <hyperlink ref="A52" location="Indic.Envionmt!A1" display="ENVIRONNEMENT"/>
    <hyperlink ref="A53" location="Accidentologie!A1" display="ACCIDENTOLOGIE"/>
    <hyperlink ref="A37" location="Stat.Amb.!A1" display="PASF"/>
    <hyperlink ref="A42" location="Km.occas!A1" display="PCC"/>
    <hyperlink ref="A55" location="Billettique!A1" display="VALIDATIONS/FREQUENTATIONS/RECETTES"/>
    <hyperlink ref="A72" location="Indic.Qual.Label!A1" display="QUALITE"/>
    <hyperlink ref="A29" location="Km.SAD!A1" display="SAD"/>
    <hyperlink ref="A76" location="ACO.mois.écoulé!A1" display="COMMERCIAL"/>
    <hyperlink ref="A82" location="Pannes.Info.!A1" display="SI"/>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E10"/>
  <sheetViews>
    <sheetView showGridLines="0" zoomScale="145" zoomScaleNormal="145" workbookViewId="0">
      <selection activeCell="C14" sqref="C14"/>
    </sheetView>
  </sheetViews>
  <sheetFormatPr baseColWidth="10" defaultColWidth="11.26953125" defaultRowHeight="12.5"/>
  <cols>
    <col min="1" max="1" width="14.26953125" customWidth="1"/>
    <col min="2" max="3" width="12" customWidth="1"/>
  </cols>
  <sheetData>
    <row r="1" spans="1:5" ht="13">
      <c r="A1" s="6" t="s">
        <v>5</v>
      </c>
      <c r="B1" s="4"/>
      <c r="C1" s="4"/>
      <c r="D1" s="4"/>
      <c r="E1" s="4"/>
    </row>
    <row r="3" spans="1:5">
      <c r="A3" s="48" t="s">
        <v>83</v>
      </c>
      <c r="B3" s="427" t="s">
        <v>84</v>
      </c>
      <c r="C3" s="427" t="s">
        <v>85</v>
      </c>
      <c r="D3" s="427" t="s">
        <v>86</v>
      </c>
      <c r="E3" s="427" t="s">
        <v>87</v>
      </c>
    </row>
    <row r="4" spans="1:5" ht="11.9" customHeight="1">
      <c r="A4" s="47" t="s">
        <v>88</v>
      </c>
      <c r="B4" s="844"/>
      <c r="C4" s="844"/>
      <c r="D4" s="845">
        <f t="shared" ref="D4:D8" si="0">SUM(B4:C4)</f>
        <v>0</v>
      </c>
      <c r="E4" s="46" t="e">
        <f>+D4/$D$9</f>
        <v>#DIV/0!</v>
      </c>
    </row>
    <row r="5" spans="1:5" ht="11.9" customHeight="1">
      <c r="A5" s="47" t="s">
        <v>89</v>
      </c>
      <c r="B5" s="844"/>
      <c r="C5" s="844"/>
      <c r="D5" s="845">
        <f t="shared" si="0"/>
        <v>0</v>
      </c>
      <c r="E5" s="46" t="e">
        <f>+D5/$D$9</f>
        <v>#DIV/0!</v>
      </c>
    </row>
    <row r="6" spans="1:5" ht="11.9" customHeight="1">
      <c r="A6" s="47" t="s">
        <v>90</v>
      </c>
      <c r="B6" s="844"/>
      <c r="C6" s="844"/>
      <c r="D6" s="845">
        <f t="shared" si="0"/>
        <v>0</v>
      </c>
      <c r="E6" s="46" t="e">
        <f>+D6/$D$9</f>
        <v>#DIV/0!</v>
      </c>
    </row>
    <row r="7" spans="1:5" ht="11.9" customHeight="1">
      <c r="A7" s="47" t="s">
        <v>91</v>
      </c>
      <c r="B7" s="844"/>
      <c r="C7" s="844"/>
      <c r="D7" s="845">
        <f t="shared" si="0"/>
        <v>0</v>
      </c>
      <c r="E7" s="46" t="e">
        <f>+D7/$D$9</f>
        <v>#DIV/0!</v>
      </c>
    </row>
    <row r="8" spans="1:5" ht="11.9" customHeight="1">
      <c r="A8" s="47" t="s">
        <v>92</v>
      </c>
      <c r="B8" s="844"/>
      <c r="C8" s="844"/>
      <c r="D8" s="845">
        <f t="shared" si="0"/>
        <v>0</v>
      </c>
      <c r="E8" s="46" t="e">
        <f>+D8/$D$9</f>
        <v>#DIV/0!</v>
      </c>
    </row>
    <row r="9" spans="1:5" ht="11.9" customHeight="1">
      <c r="A9" s="34" t="s">
        <v>86</v>
      </c>
      <c r="B9" s="43">
        <f>SUM(B4:B8)</f>
        <v>0</v>
      </c>
      <c r="C9" s="43">
        <f>SUM(C4:C8)</f>
        <v>0</v>
      </c>
      <c r="D9" s="43">
        <f>SUM(D4:D8)</f>
        <v>0</v>
      </c>
      <c r="E9" s="45" t="e">
        <f>SUM(E4:E8)</f>
        <v>#DIV/0!</v>
      </c>
    </row>
    <row r="10" spans="1:5" ht="11.9" customHeight="1">
      <c r="A10" s="34" t="s">
        <v>87</v>
      </c>
      <c r="B10" s="44" t="e">
        <f>B9/D9</f>
        <v>#DIV/0!</v>
      </c>
      <c r="C10" s="44" t="e">
        <f>C9/D9</f>
        <v>#DIV/0!</v>
      </c>
      <c r="D10" s="43"/>
      <c r="E10" s="43"/>
    </row>
  </sheetData>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F10"/>
  <sheetViews>
    <sheetView showGridLines="0" zoomScale="160" zoomScaleNormal="160" workbookViewId="0">
      <selection activeCell="C13" sqref="C13"/>
    </sheetView>
  </sheetViews>
  <sheetFormatPr baseColWidth="10" defaultColWidth="11.26953125" defaultRowHeight="12.5"/>
  <cols>
    <col min="1" max="1" width="13.54296875" style="10" customWidth="1"/>
    <col min="2" max="16384" width="11.26953125" style="10"/>
  </cols>
  <sheetData>
    <row r="1" spans="1:6" ht="13">
      <c r="A1" s="6" t="s">
        <v>6</v>
      </c>
      <c r="B1" s="797"/>
      <c r="C1" s="797"/>
      <c r="D1" s="797"/>
      <c r="E1" s="797"/>
      <c r="F1" s="797"/>
    </row>
    <row r="3" spans="1:6" ht="16">
      <c r="A3" s="48" t="s">
        <v>83</v>
      </c>
      <c r="B3" s="427" t="s">
        <v>93</v>
      </c>
      <c r="C3" s="427" t="s">
        <v>94</v>
      </c>
      <c r="D3" s="427" t="s">
        <v>95</v>
      </c>
      <c r="E3" s="427" t="s">
        <v>86</v>
      </c>
      <c r="F3" s="795"/>
    </row>
    <row r="4" spans="1:6" ht="13">
      <c r="A4" s="47" t="s">
        <v>88</v>
      </c>
      <c r="B4" s="795"/>
      <c r="C4" s="844"/>
      <c r="D4" s="844"/>
      <c r="E4" s="49">
        <f t="shared" ref="E4:E8" si="0">SUM(B4:D4)</f>
        <v>0</v>
      </c>
      <c r="F4" s="795"/>
    </row>
    <row r="5" spans="1:6" ht="13">
      <c r="A5" s="47" t="s">
        <v>89</v>
      </c>
      <c r="B5" s="844"/>
      <c r="C5" s="844"/>
      <c r="D5" s="844"/>
      <c r="E5" s="49">
        <f t="shared" si="0"/>
        <v>0</v>
      </c>
      <c r="F5" s="795"/>
    </row>
    <row r="6" spans="1:6" ht="13">
      <c r="A6" s="47" t="s">
        <v>90</v>
      </c>
      <c r="B6" s="844"/>
      <c r="C6" s="844"/>
      <c r="D6" s="844"/>
      <c r="E6" s="49">
        <f t="shared" si="0"/>
        <v>0</v>
      </c>
      <c r="F6" s="795"/>
    </row>
    <row r="7" spans="1:6" ht="13">
      <c r="A7" s="47" t="s">
        <v>91</v>
      </c>
      <c r="B7" s="844"/>
      <c r="C7" s="844"/>
      <c r="D7" s="844"/>
      <c r="E7" s="49">
        <f t="shared" si="0"/>
        <v>0</v>
      </c>
      <c r="F7" s="795"/>
    </row>
    <row r="8" spans="1:6" ht="13">
      <c r="A8" s="47" t="s">
        <v>92</v>
      </c>
      <c r="B8" s="844"/>
      <c r="C8" s="844"/>
      <c r="D8" s="844"/>
      <c r="E8" s="49">
        <f t="shared" si="0"/>
        <v>0</v>
      </c>
      <c r="F8" s="795"/>
    </row>
    <row r="9" spans="1:6" ht="13">
      <c r="A9" s="34" t="s">
        <v>86</v>
      </c>
      <c r="B9" s="43">
        <f>SUM(B4:B8)</f>
        <v>0</v>
      </c>
      <c r="C9" s="43">
        <f>SUM(C4:C8)</f>
        <v>0</v>
      </c>
      <c r="D9" s="43">
        <f>SUM(D4:D8)</f>
        <v>0</v>
      </c>
      <c r="E9" s="43">
        <f>SUM(E4:E8)</f>
        <v>0</v>
      </c>
      <c r="F9" s="795"/>
    </row>
    <row r="10" spans="1:6" ht="13">
      <c r="A10" s="34" t="s">
        <v>87</v>
      </c>
      <c r="B10" s="44" t="e">
        <f>B9/E9</f>
        <v>#DIV/0!</v>
      </c>
      <c r="C10" s="44" t="e">
        <f>C9/E9</f>
        <v>#DIV/0!</v>
      </c>
      <c r="D10" s="44" t="e">
        <f>D9/E9</f>
        <v>#DIV/0!</v>
      </c>
      <c r="E10" s="43"/>
      <c r="F10" s="795"/>
    </row>
  </sheetData>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E10"/>
  <sheetViews>
    <sheetView showGridLines="0" zoomScale="175" zoomScaleNormal="175" workbookViewId="0">
      <selection activeCell="C13" sqref="C13"/>
    </sheetView>
  </sheetViews>
  <sheetFormatPr baseColWidth="10" defaultColWidth="11.26953125" defaultRowHeight="12.5"/>
  <cols>
    <col min="1" max="1" width="13.54296875" style="10" customWidth="1"/>
    <col min="2" max="16384" width="11.26953125" style="10"/>
  </cols>
  <sheetData>
    <row r="1" spans="1:5" ht="13">
      <c r="A1" s="6" t="s">
        <v>7</v>
      </c>
      <c r="B1" s="797"/>
      <c r="C1" s="797"/>
      <c r="D1" s="797"/>
      <c r="E1" s="797"/>
    </row>
    <row r="3" spans="1:5" ht="16">
      <c r="A3" s="48" t="s">
        <v>83</v>
      </c>
      <c r="B3" s="427" t="s">
        <v>96</v>
      </c>
      <c r="C3" s="427" t="s">
        <v>97</v>
      </c>
      <c r="D3" s="427" t="s">
        <v>86</v>
      </c>
      <c r="E3" s="795"/>
    </row>
    <row r="4" spans="1:5">
      <c r="A4" s="47" t="s">
        <v>88</v>
      </c>
      <c r="B4" s="844"/>
      <c r="C4" s="844"/>
      <c r="D4" s="845">
        <f t="shared" ref="D4:D8" si="0">SUM(B4:C4)</f>
        <v>0</v>
      </c>
      <c r="E4" s="795"/>
    </row>
    <row r="5" spans="1:5">
      <c r="A5" s="47" t="s">
        <v>89</v>
      </c>
      <c r="B5" s="844"/>
      <c r="C5" s="844"/>
      <c r="D5" s="845">
        <f t="shared" si="0"/>
        <v>0</v>
      </c>
      <c r="E5" s="795"/>
    </row>
    <row r="6" spans="1:5">
      <c r="A6" s="47" t="s">
        <v>90</v>
      </c>
      <c r="B6" s="844"/>
      <c r="C6" s="844"/>
      <c r="D6" s="845">
        <f t="shared" si="0"/>
        <v>0</v>
      </c>
      <c r="E6" s="795"/>
    </row>
    <row r="7" spans="1:5" ht="12" customHeight="1">
      <c r="A7" s="47" t="s">
        <v>91</v>
      </c>
      <c r="B7" s="844"/>
      <c r="C7" s="844"/>
      <c r="D7" s="845">
        <f t="shared" si="0"/>
        <v>0</v>
      </c>
      <c r="E7" s="795"/>
    </row>
    <row r="8" spans="1:5" ht="12" customHeight="1">
      <c r="A8" s="47" t="s">
        <v>92</v>
      </c>
      <c r="B8" s="844"/>
      <c r="C8" s="844"/>
      <c r="D8" s="845">
        <f t="shared" si="0"/>
        <v>0</v>
      </c>
      <c r="E8" s="795"/>
    </row>
    <row r="9" spans="1:5" ht="13">
      <c r="A9" s="34" t="s">
        <v>86</v>
      </c>
      <c r="B9" s="43">
        <f>SUM(B4:B8)</f>
        <v>0</v>
      </c>
      <c r="C9" s="43">
        <f>SUM(C4:C8)</f>
        <v>0</v>
      </c>
      <c r="D9" s="43">
        <f>SUM(D4:D8)</f>
        <v>0</v>
      </c>
      <c r="E9" s="795"/>
    </row>
    <row r="10" spans="1:5" ht="13">
      <c r="A10" s="34" t="s">
        <v>87</v>
      </c>
      <c r="B10" s="44" t="e">
        <f>B9/D9</f>
        <v>#DIV/0!</v>
      </c>
      <c r="C10" s="44" t="e">
        <f>C9/D9</f>
        <v>#DIV/0!</v>
      </c>
      <c r="D10" s="43"/>
      <c r="E10" s="795"/>
    </row>
  </sheetData>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10"/>
  <sheetViews>
    <sheetView showGridLines="0" zoomScale="190" zoomScaleNormal="190" workbookViewId="0">
      <selection activeCell="C13" sqref="C13"/>
    </sheetView>
  </sheetViews>
  <sheetFormatPr baseColWidth="10" defaultColWidth="11.26953125" defaultRowHeight="11.5"/>
  <cols>
    <col min="1" max="1" width="10.26953125" style="2" customWidth="1"/>
    <col min="2" max="2" width="8.26953125" style="2" customWidth="1"/>
    <col min="3" max="7" width="8.26953125" style="50" customWidth="1"/>
    <col min="8" max="8" width="6.54296875" style="50" customWidth="1"/>
    <col min="9" max="16384" width="11.26953125" style="2"/>
  </cols>
  <sheetData>
    <row r="1" spans="1:8" ht="13">
      <c r="A1" s="6" t="s">
        <v>8</v>
      </c>
      <c r="B1" s="5"/>
      <c r="C1" s="61"/>
      <c r="D1" s="61"/>
      <c r="E1" s="61"/>
      <c r="F1" s="61"/>
      <c r="G1" s="61"/>
      <c r="H1" s="61"/>
    </row>
    <row r="2" spans="1:8" ht="12">
      <c r="B2" s="60"/>
      <c r="C2" s="59"/>
      <c r="D2" s="59"/>
      <c r="E2" s="59"/>
      <c r="F2" s="59"/>
      <c r="G2" s="59"/>
    </row>
    <row r="3" spans="1:8" ht="39.75" customHeight="1">
      <c r="A3" s="48" t="s">
        <v>83</v>
      </c>
      <c r="B3" s="428" t="s">
        <v>98</v>
      </c>
      <c r="C3" s="42" t="s">
        <v>99</v>
      </c>
      <c r="D3" s="42" t="s">
        <v>100</v>
      </c>
      <c r="E3" s="42" t="s">
        <v>101</v>
      </c>
      <c r="F3" s="42" t="s">
        <v>102</v>
      </c>
      <c r="G3" s="428" t="s">
        <v>103</v>
      </c>
      <c r="H3" s="58" t="s">
        <v>86</v>
      </c>
    </row>
    <row r="4" spans="1:8" ht="12.5">
      <c r="A4" s="55" t="s">
        <v>88</v>
      </c>
      <c r="B4" s="56"/>
      <c r="C4" s="56"/>
      <c r="D4" s="56"/>
      <c r="E4" s="56"/>
      <c r="F4" s="56"/>
      <c r="G4" s="56"/>
      <c r="H4" s="53">
        <f t="shared" ref="H4:H8" si="0">SUM(B4:G4)</f>
        <v>0</v>
      </c>
    </row>
    <row r="5" spans="1:8" ht="12.5">
      <c r="A5" s="55" t="s">
        <v>89</v>
      </c>
      <c r="B5" s="57"/>
      <c r="C5" s="56"/>
      <c r="D5" s="56"/>
      <c r="E5" s="56"/>
      <c r="F5" s="56"/>
      <c r="G5" s="56"/>
      <c r="H5" s="53">
        <f t="shared" si="0"/>
        <v>0</v>
      </c>
    </row>
    <row r="6" spans="1:8" ht="12.5">
      <c r="A6" s="55" t="s">
        <v>90</v>
      </c>
      <c r="B6" s="56"/>
      <c r="C6" s="56"/>
      <c r="D6" s="56"/>
      <c r="E6" s="56"/>
      <c r="F6" s="56"/>
      <c r="G6" s="56"/>
      <c r="H6" s="53">
        <f t="shared" si="0"/>
        <v>0</v>
      </c>
    </row>
    <row r="7" spans="1:8" ht="12.5">
      <c r="A7" s="55" t="s">
        <v>91</v>
      </c>
      <c r="B7" s="56"/>
      <c r="C7" s="56"/>
      <c r="D7" s="56"/>
      <c r="E7" s="56"/>
      <c r="F7" s="56"/>
      <c r="G7" s="56"/>
      <c r="H7" s="53">
        <f t="shared" si="0"/>
        <v>0</v>
      </c>
    </row>
    <row r="8" spans="1:8" ht="12.5">
      <c r="A8" s="55" t="s">
        <v>92</v>
      </c>
      <c r="B8" s="54"/>
      <c r="C8" s="54"/>
      <c r="D8" s="54"/>
      <c r="E8" s="54"/>
      <c r="F8" s="54"/>
      <c r="G8" s="54"/>
      <c r="H8" s="53">
        <f t="shared" si="0"/>
        <v>0</v>
      </c>
    </row>
    <row r="9" spans="1:8">
      <c r="A9" s="33" t="s">
        <v>86</v>
      </c>
      <c r="B9" s="33">
        <f t="shared" ref="B9:H9" si="1">SUM(B4:B8)</f>
        <v>0</v>
      </c>
      <c r="C9" s="33">
        <f t="shared" si="1"/>
        <v>0</v>
      </c>
      <c r="D9" s="33">
        <f t="shared" si="1"/>
        <v>0</v>
      </c>
      <c r="E9" s="33">
        <f t="shared" si="1"/>
        <v>0</v>
      </c>
      <c r="F9" s="33">
        <f t="shared" si="1"/>
        <v>0</v>
      </c>
      <c r="G9" s="33">
        <f t="shared" si="1"/>
        <v>0</v>
      </c>
      <c r="H9" s="33">
        <f t="shared" si="1"/>
        <v>0</v>
      </c>
    </row>
    <row r="10" spans="1:8">
      <c r="A10" s="33" t="s">
        <v>87</v>
      </c>
      <c r="B10" s="52" t="e">
        <f>B9/H9</f>
        <v>#DIV/0!</v>
      </c>
      <c r="C10" s="52" t="e">
        <f>C9/H9</f>
        <v>#DIV/0!</v>
      </c>
      <c r="D10" s="52" t="e">
        <f>D9/H9</f>
        <v>#DIV/0!</v>
      </c>
      <c r="E10" s="52" t="e">
        <f>E9/H9</f>
        <v>#DIV/0!</v>
      </c>
      <c r="F10" s="52" t="e">
        <f>F9/H9</f>
        <v>#DIV/0!</v>
      </c>
      <c r="G10" s="52" t="e">
        <f>G9/H9</f>
        <v>#DIV/0!</v>
      </c>
      <c r="H10" s="51"/>
    </row>
  </sheetData>
  <pageMargins left="0.46" right="0.25"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G16"/>
  <sheetViews>
    <sheetView showGridLines="0" zoomScale="190" zoomScaleNormal="190" workbookViewId="0">
      <selection activeCell="C12" sqref="C12"/>
    </sheetView>
  </sheetViews>
  <sheetFormatPr baseColWidth="10" defaultColWidth="11.26953125" defaultRowHeight="12.5"/>
  <cols>
    <col min="1" max="1" width="13.54296875" style="10" customWidth="1"/>
    <col min="2" max="2" width="11.26953125" style="10"/>
    <col min="3" max="3" width="9.26953125" style="10" customWidth="1"/>
    <col min="4" max="4" width="8.26953125" style="10" customWidth="1"/>
    <col min="5" max="5" width="16.54296875" style="10" customWidth="1"/>
    <col min="6" max="6" width="9.26953125" style="10" customWidth="1"/>
    <col min="7" max="16384" width="11.26953125" style="10"/>
  </cols>
  <sheetData>
    <row r="1" spans="1:7" ht="13">
      <c r="A1" s="6" t="s">
        <v>9</v>
      </c>
      <c r="B1" s="797"/>
      <c r="C1" s="797"/>
      <c r="D1" s="797"/>
      <c r="E1" s="797"/>
      <c r="F1" s="797"/>
      <c r="G1" s="797"/>
    </row>
    <row r="3" spans="1:7" ht="16">
      <c r="A3" s="48" t="s">
        <v>83</v>
      </c>
      <c r="B3" s="427" t="s">
        <v>104</v>
      </c>
      <c r="C3" s="427" t="s">
        <v>105</v>
      </c>
      <c r="D3" s="427" t="s">
        <v>106</v>
      </c>
      <c r="E3" s="427" t="s">
        <v>107</v>
      </c>
      <c r="F3" s="427" t="s">
        <v>86</v>
      </c>
      <c r="G3" s="427" t="s">
        <v>108</v>
      </c>
    </row>
    <row r="4" spans="1:7">
      <c r="A4" s="47" t="s">
        <v>88</v>
      </c>
      <c r="B4" s="565"/>
      <c r="C4" s="62"/>
      <c r="D4" s="62"/>
      <c r="E4" s="62" t="s">
        <v>109</v>
      </c>
      <c r="F4" s="565">
        <f t="shared" ref="F4:F8" si="0">SUM(B4+C4-D4)</f>
        <v>0</v>
      </c>
      <c r="G4" s="566" t="e">
        <f t="shared" ref="G4:G9" si="1">(F4-B4)/B4</f>
        <v>#DIV/0!</v>
      </c>
    </row>
    <row r="5" spans="1:7">
      <c r="A5" s="47" t="s">
        <v>89</v>
      </c>
      <c r="B5" s="565"/>
      <c r="C5" s="62"/>
      <c r="D5" s="62"/>
      <c r="E5" s="62"/>
      <c r="F5" s="565">
        <f t="shared" si="0"/>
        <v>0</v>
      </c>
      <c r="G5" s="566" t="e">
        <f t="shared" si="1"/>
        <v>#DIV/0!</v>
      </c>
    </row>
    <row r="6" spans="1:7">
      <c r="A6" s="47" t="s">
        <v>90</v>
      </c>
      <c r="B6" s="565"/>
      <c r="C6" s="62"/>
      <c r="D6" s="62"/>
      <c r="E6" s="62"/>
      <c r="F6" s="565">
        <f t="shared" si="0"/>
        <v>0</v>
      </c>
      <c r="G6" s="566" t="e">
        <f t="shared" si="1"/>
        <v>#DIV/0!</v>
      </c>
    </row>
    <row r="7" spans="1:7">
      <c r="A7" s="47" t="s">
        <v>91</v>
      </c>
      <c r="B7" s="565"/>
      <c r="C7" s="62"/>
      <c r="D7" s="62"/>
      <c r="E7" s="62"/>
      <c r="F7" s="565">
        <f t="shared" si="0"/>
        <v>0</v>
      </c>
      <c r="G7" s="566" t="e">
        <f t="shared" si="1"/>
        <v>#DIV/0!</v>
      </c>
    </row>
    <row r="8" spans="1:7">
      <c r="A8" s="47" t="s">
        <v>110</v>
      </c>
      <c r="B8" s="565"/>
      <c r="C8" s="62"/>
      <c r="D8" s="62"/>
      <c r="E8" s="62"/>
      <c r="F8" s="565">
        <f t="shared" si="0"/>
        <v>0</v>
      </c>
      <c r="G8" s="566" t="e">
        <f t="shared" si="1"/>
        <v>#DIV/0!</v>
      </c>
    </row>
    <row r="9" spans="1:7">
      <c r="A9" s="34" t="s">
        <v>86</v>
      </c>
      <c r="B9" s="34">
        <f>SUM(B4:B8)</f>
        <v>0</v>
      </c>
      <c r="C9" s="34"/>
      <c r="D9" s="34"/>
      <c r="E9" s="34"/>
      <c r="F9" s="34">
        <f>SUM(F4:F8)</f>
        <v>0</v>
      </c>
      <c r="G9" s="567" t="e">
        <f t="shared" si="1"/>
        <v>#DIV/0!</v>
      </c>
    </row>
    <row r="16" spans="1:7">
      <c r="A16" s="795"/>
      <c r="B16" s="795"/>
      <c r="C16" s="795"/>
      <c r="D16" s="795"/>
      <c r="E16" s="795"/>
      <c r="F16" s="795"/>
      <c r="G16" s="795"/>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G13"/>
  <sheetViews>
    <sheetView zoomScale="160" zoomScaleNormal="160" workbookViewId="0">
      <selection activeCell="B13" sqref="B13"/>
    </sheetView>
  </sheetViews>
  <sheetFormatPr baseColWidth="10" defaultColWidth="11.26953125" defaultRowHeight="12.5"/>
  <sheetData>
    <row r="1" spans="1:7" ht="13">
      <c r="A1" s="6" t="s">
        <v>10</v>
      </c>
      <c r="B1" s="797"/>
      <c r="C1" s="797"/>
      <c r="D1" s="797"/>
      <c r="E1" s="797"/>
      <c r="F1" s="797"/>
      <c r="G1" s="797"/>
    </row>
    <row r="2" spans="1:7">
      <c r="A2" s="795"/>
      <c r="B2" s="795"/>
      <c r="C2" s="795"/>
      <c r="D2" s="795"/>
      <c r="E2" s="795"/>
      <c r="F2" s="795"/>
      <c r="G2" s="795"/>
    </row>
    <row r="3" spans="1:7">
      <c r="A3" s="48" t="s">
        <v>111</v>
      </c>
      <c r="B3" s="427" t="s">
        <v>96</v>
      </c>
      <c r="C3" s="427" t="s">
        <v>97</v>
      </c>
      <c r="D3" s="427" t="s">
        <v>86</v>
      </c>
    </row>
    <row r="4" spans="1:7">
      <c r="A4" s="55" t="s">
        <v>88</v>
      </c>
      <c r="B4" s="844"/>
      <c r="C4" s="844"/>
      <c r="D4" s="845">
        <f t="shared" ref="D4:D8" si="0">SUM(B4:C4)</f>
        <v>0</v>
      </c>
    </row>
    <row r="5" spans="1:7">
      <c r="A5" s="55" t="s">
        <v>89</v>
      </c>
      <c r="B5" s="844"/>
      <c r="C5" s="844"/>
      <c r="D5" s="845">
        <f t="shared" si="0"/>
        <v>0</v>
      </c>
    </row>
    <row r="6" spans="1:7">
      <c r="A6" s="55" t="s">
        <v>90</v>
      </c>
      <c r="B6" s="844"/>
      <c r="C6" s="844"/>
      <c r="D6" s="845">
        <f t="shared" si="0"/>
        <v>0</v>
      </c>
    </row>
    <row r="7" spans="1:7">
      <c r="A7" s="55" t="s">
        <v>91</v>
      </c>
      <c r="B7" s="844"/>
      <c r="C7" s="844"/>
      <c r="D7" s="845">
        <f t="shared" si="0"/>
        <v>0</v>
      </c>
    </row>
    <row r="8" spans="1:7">
      <c r="A8" s="55" t="s">
        <v>92</v>
      </c>
      <c r="B8" s="844"/>
      <c r="C8" s="844"/>
      <c r="D8" s="845">
        <f t="shared" si="0"/>
        <v>0</v>
      </c>
    </row>
    <row r="9" spans="1:7" ht="13">
      <c r="A9" s="34" t="s">
        <v>86</v>
      </c>
      <c r="B9" s="43">
        <f>SUM(B4:B8)</f>
        <v>0</v>
      </c>
      <c r="C9" s="43">
        <f>SUM(C4:C8)</f>
        <v>0</v>
      </c>
      <c r="D9" s="43">
        <f>SUM(D4:D8)</f>
        <v>0</v>
      </c>
    </row>
    <row r="10" spans="1:7" ht="13">
      <c r="A10" s="34" t="s">
        <v>87</v>
      </c>
      <c r="B10" s="44" t="e">
        <f>B9/D9</f>
        <v>#DIV/0!</v>
      </c>
      <c r="C10" s="44" t="e">
        <f>C9/D9</f>
        <v>#DIV/0!</v>
      </c>
      <c r="D10" s="43"/>
    </row>
    <row r="13" spans="1:7">
      <c r="A13" s="79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E6"/>
  <sheetViews>
    <sheetView zoomScale="175" zoomScaleNormal="175" workbookViewId="0">
      <selection activeCell="B13" sqref="B13"/>
    </sheetView>
  </sheetViews>
  <sheetFormatPr baseColWidth="10" defaultColWidth="11.26953125" defaultRowHeight="12.5"/>
  <cols>
    <col min="1" max="1" width="30.26953125" bestFit="1" customWidth="1"/>
    <col min="2" max="2" width="6.54296875" customWidth="1"/>
    <col min="3" max="3" width="4.54296875" customWidth="1"/>
    <col min="4" max="4" width="5.54296875" customWidth="1"/>
    <col min="5" max="5" width="5" bestFit="1" customWidth="1"/>
  </cols>
  <sheetData>
    <row r="1" spans="1:5" ht="13">
      <c r="A1" s="6" t="s">
        <v>11</v>
      </c>
      <c r="B1" s="5"/>
      <c r="C1" s="5"/>
      <c r="D1" s="5"/>
      <c r="E1" s="5"/>
    </row>
    <row r="2" spans="1:5">
      <c r="A2" s="2"/>
      <c r="B2" s="2"/>
      <c r="C2" s="2"/>
      <c r="D2" s="2"/>
      <c r="E2" s="2"/>
    </row>
    <row r="3" spans="1:5" ht="12.75" customHeight="1">
      <c r="A3" s="35" t="s">
        <v>112</v>
      </c>
      <c r="B3" s="1720" t="s">
        <v>83</v>
      </c>
      <c r="C3" s="1721"/>
      <c r="D3" s="1721"/>
      <c r="E3" s="1722"/>
    </row>
    <row r="4" spans="1:5">
      <c r="A4" s="35" t="s">
        <v>113</v>
      </c>
      <c r="B4" s="1723"/>
      <c r="C4" s="1724"/>
      <c r="D4" s="1724"/>
      <c r="E4" s="1725"/>
    </row>
    <row r="5" spans="1:5">
      <c r="A5" s="55" t="s">
        <v>1834</v>
      </c>
      <c r="B5" s="1726"/>
      <c r="C5" s="1727"/>
      <c r="D5" s="1727"/>
      <c r="E5" s="1728"/>
    </row>
    <row r="6" spans="1:5">
      <c r="A6" s="63" t="s">
        <v>86</v>
      </c>
      <c r="B6" s="1717">
        <f>SUM(B5:E5)</f>
        <v>0</v>
      </c>
      <c r="C6" s="1718"/>
      <c r="D6" s="1718"/>
      <c r="E6" s="1719"/>
    </row>
  </sheetData>
  <mergeCells count="4">
    <mergeCell ref="B6:E6"/>
    <mergeCell ref="B3:E3"/>
    <mergeCell ref="B4:E4"/>
    <mergeCell ref="B5:E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E7"/>
  <sheetViews>
    <sheetView showGridLines="0" zoomScale="220" zoomScaleNormal="220" workbookViewId="0">
      <selection activeCell="B5" sqref="B5:E6"/>
    </sheetView>
  </sheetViews>
  <sheetFormatPr baseColWidth="10" defaultColWidth="11.26953125" defaultRowHeight="11.5"/>
  <cols>
    <col min="1" max="1" width="17.26953125" style="2" customWidth="1"/>
    <col min="2" max="3" width="2.26953125" style="2" customWidth="1"/>
    <col min="4" max="4" width="8.26953125" style="2" customWidth="1"/>
    <col min="5" max="5" width="5.54296875" style="2" customWidth="1"/>
    <col min="6" max="16384" width="11.26953125" style="2"/>
  </cols>
  <sheetData>
    <row r="1" spans="1:5" ht="13">
      <c r="A1" s="6" t="s">
        <v>12</v>
      </c>
      <c r="B1" s="5"/>
      <c r="C1" s="5"/>
      <c r="D1" s="5"/>
      <c r="E1" s="5"/>
    </row>
    <row r="3" spans="1:5" ht="24" customHeight="1">
      <c r="A3" s="35" t="s">
        <v>112</v>
      </c>
      <c r="B3" s="1720" t="s">
        <v>114</v>
      </c>
      <c r="C3" s="1721"/>
      <c r="D3" s="1721"/>
      <c r="E3" s="1722"/>
    </row>
    <row r="4" spans="1:5">
      <c r="A4" s="35" t="s">
        <v>115</v>
      </c>
      <c r="B4" s="1732"/>
      <c r="C4" s="1733"/>
      <c r="D4" s="1733"/>
      <c r="E4" s="1734"/>
    </row>
    <row r="5" spans="1:5" s="64" customFormat="1">
      <c r="A5" s="65" t="s">
        <v>116</v>
      </c>
      <c r="B5" s="1735"/>
      <c r="C5" s="1736"/>
      <c r="D5" s="1736"/>
      <c r="E5" s="1737"/>
    </row>
    <row r="6" spans="1:5" s="64" customFormat="1">
      <c r="A6" s="65" t="s">
        <v>117</v>
      </c>
      <c r="B6" s="1735"/>
      <c r="C6" s="1736"/>
      <c r="D6" s="1736"/>
      <c r="E6" s="1737"/>
    </row>
    <row r="7" spans="1:5">
      <c r="A7" s="63" t="s">
        <v>86</v>
      </c>
      <c r="B7" s="1729">
        <f>SUM(B5:E6)</f>
        <v>0</v>
      </c>
      <c r="C7" s="1730"/>
      <c r="D7" s="1730"/>
      <c r="E7" s="1731"/>
    </row>
  </sheetData>
  <mergeCells count="5">
    <mergeCell ref="B3:E3"/>
    <mergeCell ref="B7:E7"/>
    <mergeCell ref="B4:E4"/>
    <mergeCell ref="B5:E5"/>
    <mergeCell ref="B6:E6"/>
  </mergeCell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M36"/>
  <sheetViews>
    <sheetView showGridLines="0" zoomScale="160" zoomScaleNormal="160" workbookViewId="0">
      <selection activeCell="B10" sqref="B10"/>
    </sheetView>
  </sheetViews>
  <sheetFormatPr baseColWidth="10" defaultColWidth="11.26953125" defaultRowHeight="11.5"/>
  <cols>
    <col min="1" max="1" width="27.26953125" style="2" customWidth="1"/>
    <col min="2" max="2" width="82.26953125" style="67" customWidth="1"/>
    <col min="3" max="4" width="14" style="50" customWidth="1"/>
    <col min="5" max="5" width="8.54296875" style="50" customWidth="1"/>
    <col min="6" max="6" width="4.54296875" style="2" customWidth="1"/>
    <col min="7" max="7" width="11.26953125" style="66"/>
    <col min="8" max="16384" width="11.26953125" style="2"/>
  </cols>
  <sheetData>
    <row r="1" spans="1:7" ht="13">
      <c r="A1" s="6" t="s">
        <v>13</v>
      </c>
      <c r="B1" s="77"/>
      <c r="C1" s="61"/>
      <c r="D1" s="61"/>
      <c r="E1" s="61"/>
      <c r="F1" s="5"/>
    </row>
    <row r="3" spans="1:7" ht="23">
      <c r="A3" s="76" t="s">
        <v>118</v>
      </c>
      <c r="B3" s="76" t="s">
        <v>119</v>
      </c>
      <c r="C3" s="428" t="s">
        <v>120</v>
      </c>
      <c r="D3" s="881" t="s">
        <v>121</v>
      </c>
      <c r="E3" s="75" t="s">
        <v>122</v>
      </c>
    </row>
    <row r="4" spans="1:7" ht="12.5">
      <c r="A4" s="74"/>
      <c r="B4" s="72"/>
      <c r="C4" s="73"/>
      <c r="D4" s="73"/>
      <c r="E4" s="72">
        <f>+C4*D4</f>
        <v>0</v>
      </c>
      <c r="F4" s="71">
        <v>14</v>
      </c>
      <c r="G4" s="71">
        <v>7</v>
      </c>
    </row>
    <row r="5" spans="1:7" ht="12.5">
      <c r="A5" s="74"/>
      <c r="B5" s="72"/>
      <c r="C5" s="73"/>
      <c r="D5" s="73"/>
      <c r="E5" s="72">
        <f t="shared" ref="E5:E18" si="0">+C5*D5</f>
        <v>0</v>
      </c>
      <c r="F5" s="71"/>
      <c r="G5" s="71"/>
    </row>
    <row r="6" spans="1:7" ht="12.5">
      <c r="A6" s="74"/>
      <c r="B6" s="72"/>
      <c r="C6" s="73"/>
      <c r="D6" s="73"/>
      <c r="E6" s="72">
        <f t="shared" si="0"/>
        <v>0</v>
      </c>
      <c r="F6" s="71"/>
      <c r="G6" s="71"/>
    </row>
    <row r="7" spans="1:7" ht="12.5">
      <c r="A7" s="74"/>
      <c r="B7" s="72"/>
      <c r="C7" s="73"/>
      <c r="D7" s="73"/>
      <c r="E7" s="72">
        <f t="shared" si="0"/>
        <v>0</v>
      </c>
      <c r="F7" s="71"/>
      <c r="G7" s="71"/>
    </row>
    <row r="8" spans="1:7" ht="12.5">
      <c r="A8" s="74"/>
      <c r="B8" s="72"/>
      <c r="C8" s="73"/>
      <c r="D8" s="73"/>
      <c r="E8" s="72">
        <f t="shared" si="0"/>
        <v>0</v>
      </c>
      <c r="F8" s="71"/>
      <c r="G8" s="71"/>
    </row>
    <row r="9" spans="1:7" ht="12.5">
      <c r="A9" s="74"/>
      <c r="B9" s="72"/>
      <c r="C9" s="73"/>
      <c r="D9" s="73"/>
      <c r="E9" s="72">
        <f t="shared" si="0"/>
        <v>0</v>
      </c>
      <c r="F9" s="71"/>
      <c r="G9" s="71"/>
    </row>
    <row r="10" spans="1:7" ht="12.5">
      <c r="A10" s="74"/>
      <c r="B10" s="72"/>
      <c r="C10" s="73"/>
      <c r="D10" s="73"/>
      <c r="E10" s="72">
        <f t="shared" si="0"/>
        <v>0</v>
      </c>
      <c r="F10" s="71"/>
      <c r="G10" s="71"/>
    </row>
    <row r="11" spans="1:7" ht="12.5">
      <c r="A11" s="74"/>
      <c r="B11" s="72"/>
      <c r="C11" s="73"/>
      <c r="D11" s="73"/>
      <c r="E11" s="72">
        <f t="shared" si="0"/>
        <v>0</v>
      </c>
      <c r="F11" s="71"/>
      <c r="G11" s="71"/>
    </row>
    <row r="12" spans="1:7" ht="12.5">
      <c r="A12" s="74"/>
      <c r="B12" s="72"/>
      <c r="C12" s="73"/>
      <c r="D12" s="73"/>
      <c r="E12" s="72">
        <f t="shared" si="0"/>
        <v>0</v>
      </c>
      <c r="F12" s="71"/>
      <c r="G12" s="71"/>
    </row>
    <row r="13" spans="1:7" ht="12.5">
      <c r="A13" s="74"/>
      <c r="B13" s="72"/>
      <c r="C13" s="73"/>
      <c r="D13" s="73"/>
      <c r="E13" s="72">
        <f t="shared" si="0"/>
        <v>0</v>
      </c>
      <c r="F13" s="71"/>
      <c r="G13" s="71"/>
    </row>
    <row r="14" spans="1:7" ht="12.5">
      <c r="A14" s="74"/>
      <c r="B14" s="72"/>
      <c r="C14" s="73"/>
      <c r="D14" s="73"/>
      <c r="E14" s="72">
        <f t="shared" si="0"/>
        <v>0</v>
      </c>
      <c r="F14" s="71"/>
      <c r="G14" s="71"/>
    </row>
    <row r="15" spans="1:7" ht="12.5">
      <c r="A15" s="74"/>
      <c r="B15" s="72"/>
      <c r="C15" s="73"/>
      <c r="D15" s="73"/>
      <c r="E15" s="72">
        <f t="shared" si="0"/>
        <v>0</v>
      </c>
      <c r="F15" s="71"/>
      <c r="G15" s="71"/>
    </row>
    <row r="16" spans="1:7" ht="12.5">
      <c r="A16" s="74"/>
      <c r="B16" s="72"/>
      <c r="C16" s="73"/>
      <c r="D16" s="73"/>
      <c r="E16" s="72">
        <f t="shared" si="0"/>
        <v>0</v>
      </c>
      <c r="F16" s="71"/>
      <c r="G16" s="71"/>
    </row>
    <row r="17" spans="1:13" ht="12.5">
      <c r="A17" s="74"/>
      <c r="B17" s="72"/>
      <c r="C17" s="73"/>
      <c r="D17" s="73"/>
      <c r="E17" s="72">
        <f t="shared" si="0"/>
        <v>0</v>
      </c>
      <c r="F17" s="71"/>
      <c r="G17" s="71"/>
    </row>
    <row r="18" spans="1:13" ht="12.5">
      <c r="A18" s="74"/>
      <c r="B18" s="72"/>
      <c r="C18" s="73"/>
      <c r="D18" s="73"/>
      <c r="E18" s="72">
        <f t="shared" si="0"/>
        <v>0</v>
      </c>
      <c r="F18" s="71"/>
      <c r="G18" s="71"/>
    </row>
    <row r="19" spans="1:13" ht="12.5">
      <c r="A19" s="27"/>
      <c r="B19" s="70" t="s">
        <v>86</v>
      </c>
      <c r="C19" s="17">
        <f>SUM(C4:C18)</f>
        <v>0</v>
      </c>
      <c r="D19" s="17">
        <f>SUM(D4:D18)</f>
        <v>0</v>
      </c>
      <c r="E19" s="17">
        <f>SUM(E4:E18)</f>
        <v>0</v>
      </c>
      <c r="F19" s="71"/>
      <c r="G19" s="71"/>
    </row>
    <row r="20" spans="1:13" ht="12.5">
      <c r="F20" s="71"/>
      <c r="G20" s="71"/>
    </row>
    <row r="31" spans="1:13" ht="15.5">
      <c r="J31" s="69"/>
      <c r="K31"/>
      <c r="L31"/>
      <c r="M31" s="68"/>
    </row>
    <row r="32" spans="1:13" ht="15.5">
      <c r="J32" s="69"/>
      <c r="K32"/>
      <c r="L32"/>
      <c r="M32" s="68"/>
    </row>
    <row r="33" spans="10:13" ht="15.5">
      <c r="J33" s="69"/>
      <c r="K33"/>
      <c r="L33"/>
      <c r="M33" s="68"/>
    </row>
    <row r="34" spans="10:13" ht="15.5">
      <c r="J34" s="69"/>
      <c r="K34"/>
      <c r="L34"/>
      <c r="M34" s="68"/>
    </row>
    <row r="35" spans="10:13" ht="15.5">
      <c r="J35" s="69"/>
      <c r="K35"/>
      <c r="L35"/>
      <c r="M35" s="68"/>
    </row>
    <row r="36" spans="10:13" ht="15.5">
      <c r="J36" s="69"/>
      <c r="K36"/>
      <c r="L36"/>
      <c r="M36" s="68"/>
    </row>
  </sheetData>
  <dataValidations count="1">
    <dataValidation allowBlank="1" showInputMessage="1" sqref="A1:A3 B1:XFD1048576 A19:A1048576"/>
  </dataValidation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N20"/>
  <sheetViews>
    <sheetView showGridLines="0" zoomScale="175" zoomScaleNormal="175" workbookViewId="0">
      <selection activeCell="F4" sqref="F4"/>
    </sheetView>
  </sheetViews>
  <sheetFormatPr baseColWidth="10" defaultColWidth="11.26953125" defaultRowHeight="12.5"/>
  <cols>
    <col min="1" max="1" width="17.81640625" style="10" customWidth="1"/>
    <col min="2" max="2" width="11.26953125" style="10"/>
    <col min="3" max="3" width="9.26953125" style="10" customWidth="1"/>
    <col min="4" max="4" width="8.26953125" style="10" customWidth="1"/>
    <col min="5" max="5" width="7.1796875" style="10" bestFit="1" customWidth="1"/>
    <col min="6" max="6" width="9.26953125" style="10" customWidth="1"/>
    <col min="7" max="8" width="11.26953125" style="10"/>
    <col min="9" max="9" width="4.26953125" style="10" customWidth="1"/>
    <col min="10" max="10" width="6.54296875" style="10" customWidth="1"/>
    <col min="11" max="11" width="11.26953125" style="10"/>
    <col min="12" max="12" width="19.54296875" style="10" customWidth="1"/>
    <col min="13" max="13" width="22" style="10" customWidth="1"/>
    <col min="14" max="14" width="21.54296875" style="10" customWidth="1"/>
    <col min="15" max="16384" width="11.26953125" style="10"/>
  </cols>
  <sheetData>
    <row r="1" spans="1:14" ht="13">
      <c r="A1" s="6" t="s">
        <v>14</v>
      </c>
      <c r="B1" s="797"/>
      <c r="C1" s="797"/>
      <c r="D1" s="797"/>
      <c r="E1" s="797"/>
      <c r="F1" s="797"/>
      <c r="G1" s="797"/>
      <c r="H1" s="795"/>
      <c r="I1" s="795"/>
      <c r="J1" s="795"/>
      <c r="K1" s="795"/>
      <c r="L1" s="795"/>
      <c r="M1" s="795"/>
      <c r="N1" s="795"/>
    </row>
    <row r="3" spans="1:14" s="2" customFormat="1" ht="19.5" customHeight="1">
      <c r="A3" s="87"/>
      <c r="B3" s="86" t="s">
        <v>123</v>
      </c>
      <c r="C3" s="86" t="s">
        <v>124</v>
      </c>
      <c r="D3" s="86" t="s">
        <v>125</v>
      </c>
      <c r="E3" s="428" t="s">
        <v>126</v>
      </c>
      <c r="F3" s="884" t="s">
        <v>127</v>
      </c>
      <c r="G3" s="86" t="s">
        <v>128</v>
      </c>
      <c r="I3" s="795"/>
      <c r="J3" s="795"/>
      <c r="K3" s="795"/>
      <c r="L3" s="795"/>
      <c r="M3" s="795"/>
      <c r="N3" s="795"/>
    </row>
    <row r="4" spans="1:14" s="2" customFormat="1" ht="11.9" customHeight="1">
      <c r="A4" s="84" t="s">
        <v>129</v>
      </c>
      <c r="B4" s="85"/>
      <c r="C4" s="85"/>
      <c r="D4" s="83" t="str">
        <f>IF(C4=0,"-",(B4-C4)/C4)</f>
        <v>-</v>
      </c>
      <c r="E4" s="85"/>
      <c r="F4" s="85"/>
      <c r="G4" s="83" t="str">
        <f t="shared" ref="G4" si="0">IF(F4=0,"-",(E4-F4)/F4)</f>
        <v>-</v>
      </c>
      <c r="I4" s="795"/>
      <c r="J4" s="795"/>
      <c r="K4" s="795"/>
      <c r="L4" s="795"/>
      <c r="M4" s="795"/>
      <c r="N4" s="795"/>
    </row>
    <row r="5" spans="1:14" s="2" customFormat="1" ht="11.9" customHeight="1">
      <c r="I5" s="795"/>
      <c r="J5" s="795"/>
      <c r="K5" s="795"/>
      <c r="L5" s="795"/>
      <c r="M5" s="795"/>
      <c r="N5" s="795"/>
    </row>
    <row r="6" spans="1:14" s="2" customFormat="1" ht="11.9" customHeight="1">
      <c r="I6" s="795"/>
      <c r="J6" s="795"/>
      <c r="K6" s="795"/>
      <c r="L6" s="795"/>
      <c r="M6" s="795"/>
      <c r="N6" s="795"/>
    </row>
    <row r="7" spans="1:14" s="2" customFormat="1" ht="11.9" customHeight="1">
      <c r="I7" s="795"/>
      <c r="J7" s="795"/>
      <c r="K7" s="795"/>
      <c r="L7" s="795"/>
      <c r="M7" s="795"/>
      <c r="N7" s="795"/>
    </row>
    <row r="8" spans="1:14" s="2" customFormat="1" ht="11.9" customHeight="1">
      <c r="I8" s="795"/>
      <c r="J8" s="795"/>
      <c r="K8" s="795"/>
      <c r="L8" s="795"/>
      <c r="M8" s="795"/>
      <c r="N8" s="795"/>
    </row>
    <row r="9" spans="1:14" s="2" customFormat="1" ht="11.9" customHeight="1">
      <c r="I9" s="795"/>
      <c r="J9" s="795"/>
      <c r="K9" s="795"/>
      <c r="L9" s="795"/>
      <c r="M9" s="795"/>
      <c r="N9" s="795"/>
    </row>
    <row r="10" spans="1:14" s="2" customFormat="1" ht="11.9" customHeight="1">
      <c r="I10" s="795"/>
      <c r="J10" s="795"/>
      <c r="K10" s="795"/>
      <c r="L10" s="795"/>
      <c r="M10" s="795"/>
      <c r="N10" s="795"/>
    </row>
    <row r="11" spans="1:14" s="2" customFormat="1" ht="11.9" customHeight="1">
      <c r="I11" s="795"/>
      <c r="J11" s="795"/>
      <c r="K11" s="795"/>
      <c r="L11" s="795"/>
      <c r="M11" s="795"/>
      <c r="N11" s="795"/>
    </row>
    <row r="12" spans="1:14" s="2" customFormat="1" ht="11.9" customHeight="1">
      <c r="I12" s="795"/>
      <c r="J12" s="795"/>
      <c r="K12" s="795"/>
      <c r="L12" s="795"/>
      <c r="M12" s="795"/>
      <c r="N12" s="795"/>
    </row>
    <row r="13" spans="1:14" s="2" customFormat="1" ht="11.9" customHeight="1">
      <c r="I13" s="795"/>
      <c r="J13" s="795"/>
      <c r="K13" s="795"/>
      <c r="L13" s="795"/>
      <c r="M13" s="795"/>
      <c r="N13" s="795"/>
    </row>
    <row r="14" spans="1:14" s="2" customFormat="1" ht="11.9" customHeight="1">
      <c r="I14" s="795"/>
      <c r="J14" s="795"/>
      <c r="K14" s="795"/>
      <c r="L14" s="795"/>
      <c r="M14" s="795"/>
      <c r="N14" s="795"/>
    </row>
    <row r="15" spans="1:14" s="2" customFormat="1" ht="11.9" customHeight="1">
      <c r="I15" s="795"/>
      <c r="J15" s="795"/>
      <c r="K15" s="795"/>
      <c r="L15" s="795"/>
      <c r="M15" s="795"/>
      <c r="N15" s="795"/>
    </row>
    <row r="16" spans="1:14" s="2" customFormat="1" ht="11.9" customHeight="1">
      <c r="I16" s="795"/>
      <c r="J16" s="795"/>
      <c r="K16" s="795"/>
      <c r="L16" s="795"/>
      <c r="M16" s="795"/>
      <c r="N16" s="795"/>
    </row>
    <row r="17" spans="9:14" s="2" customFormat="1" ht="11.9" customHeight="1">
      <c r="I17" s="795"/>
      <c r="J17" s="795"/>
      <c r="K17" s="795"/>
      <c r="L17" s="795"/>
      <c r="M17" s="795"/>
      <c r="N17" s="795"/>
    </row>
    <row r="18" spans="9:14" s="2" customFormat="1" ht="11.9" customHeight="1">
      <c r="I18" s="795"/>
      <c r="J18" s="795"/>
      <c r="K18" s="795"/>
      <c r="L18" s="795"/>
      <c r="M18" s="795"/>
      <c r="N18" s="795"/>
    </row>
    <row r="19" spans="9:14" s="2" customFormat="1" ht="11.9" customHeight="1">
      <c r="I19" s="795"/>
      <c r="J19" s="795"/>
      <c r="K19" s="795"/>
      <c r="L19" s="795"/>
      <c r="M19" s="795"/>
      <c r="N19" s="795"/>
    </row>
    <row r="20" spans="9:14" s="2" customFormat="1" ht="11.9" customHeight="1"/>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N28"/>
  <sheetViews>
    <sheetView showGridLines="0" zoomScale="130" zoomScaleNormal="130" workbookViewId="0">
      <selection activeCell="J9" sqref="J9"/>
    </sheetView>
  </sheetViews>
  <sheetFormatPr baseColWidth="10" defaultColWidth="11.26953125" defaultRowHeight="12.5"/>
  <cols>
    <col min="1" max="1" width="13.54296875" style="10" customWidth="1"/>
    <col min="2" max="2" width="11.26953125" style="10"/>
    <col min="3" max="3" width="9.26953125" style="10" customWidth="1"/>
    <col min="4" max="4" width="8.26953125" style="10" customWidth="1"/>
    <col min="5" max="5" width="16.54296875" style="10" customWidth="1"/>
    <col min="6" max="6" width="9.26953125" style="10" customWidth="1"/>
    <col min="7" max="7" width="11.26953125" style="10"/>
    <col min="8" max="8" width="2" style="10" customWidth="1"/>
    <col min="9" max="9" width="4.26953125" style="795" customWidth="1"/>
    <col min="10" max="10" width="6.54296875" style="795" customWidth="1"/>
    <col min="11" max="11" width="19.453125" style="795" customWidth="1"/>
    <col min="12" max="12" width="30.453125" style="795" customWidth="1"/>
    <col min="13" max="13" width="22" style="795" customWidth="1"/>
    <col min="14" max="14" width="35.7265625" style="795" customWidth="1"/>
    <col min="15" max="16384" width="11.26953125" style="10"/>
  </cols>
  <sheetData>
    <row r="1" spans="1:14" ht="13">
      <c r="A1" s="6" t="s">
        <v>15</v>
      </c>
      <c r="B1" s="797"/>
      <c r="C1" s="797"/>
      <c r="D1" s="797"/>
      <c r="E1" s="797"/>
      <c r="F1" s="797"/>
      <c r="G1" s="797"/>
      <c r="H1" s="795"/>
    </row>
    <row r="3" spans="1:14" s="2" customFormat="1" ht="11.9" customHeight="1">
      <c r="A3" s="87"/>
      <c r="B3" s="86" t="s">
        <v>123</v>
      </c>
      <c r="C3" s="86" t="s">
        <v>124</v>
      </c>
      <c r="D3" s="86" t="s">
        <v>125</v>
      </c>
      <c r="E3" s="428" t="s">
        <v>126</v>
      </c>
      <c r="F3" s="884" t="s">
        <v>127</v>
      </c>
      <c r="G3" s="86" t="s">
        <v>128</v>
      </c>
    </row>
    <row r="4" spans="1:14" s="2" customFormat="1" ht="11.9" customHeight="1">
      <c r="A4" s="84" t="s">
        <v>130</v>
      </c>
      <c r="B4" s="85"/>
      <c r="C4" s="85"/>
      <c r="D4" s="83" t="str">
        <f>IF(C4=0,"-",(B4-C4)/C4)</f>
        <v>-</v>
      </c>
      <c r="E4" s="85"/>
      <c r="F4" s="85"/>
      <c r="G4" s="83" t="str">
        <f t="shared" ref="G4" si="0">IF(F4=0,"-",(E4-F4)/F4)</f>
        <v>-</v>
      </c>
    </row>
    <row r="5" spans="1:14" s="2" customFormat="1" ht="11.9" customHeight="1"/>
    <row r="6" spans="1:14" s="2" customFormat="1" ht="11.9" customHeight="1"/>
    <row r="7" spans="1:14" s="2" customFormat="1" ht="11.9" customHeight="1"/>
    <row r="8" spans="1:14" s="2" customFormat="1" ht="11.9" customHeight="1"/>
    <row r="9" spans="1:14" s="2" customFormat="1" ht="11.9" customHeight="1"/>
    <row r="10" spans="1:14" s="2" customFormat="1" ht="11.9" customHeight="1">
      <c r="I10" s="6" t="s">
        <v>1835</v>
      </c>
      <c r="J10" s="797"/>
      <c r="K10" s="797"/>
      <c r="L10" s="797"/>
      <c r="M10" s="797"/>
      <c r="N10" s="797"/>
    </row>
    <row r="11" spans="1:14" s="2" customFormat="1" ht="11.9" customHeight="1"/>
    <row r="12" spans="1:14" s="2" customFormat="1" ht="11.5">
      <c r="I12" s="1101" t="s">
        <v>131</v>
      </c>
      <c r="J12" s="1101" t="s">
        <v>132</v>
      </c>
      <c r="K12" s="1101" t="s">
        <v>133</v>
      </c>
      <c r="L12" s="980" t="s">
        <v>134</v>
      </c>
      <c r="M12" s="1102" t="s">
        <v>135</v>
      </c>
      <c r="N12" s="1101" t="s">
        <v>136</v>
      </c>
    </row>
    <row r="13" spans="1:14" s="2" customFormat="1" ht="34.5">
      <c r="I13" s="971">
        <v>1</v>
      </c>
      <c r="J13" s="1103">
        <v>44637</v>
      </c>
      <c r="K13" s="971" t="s">
        <v>1830</v>
      </c>
      <c r="L13" s="971" t="s">
        <v>1831</v>
      </c>
      <c r="M13" s="971" t="s">
        <v>1832</v>
      </c>
      <c r="N13" s="971" t="s">
        <v>1833</v>
      </c>
    </row>
    <row r="14" spans="1:14" s="2" customFormat="1" ht="11.5">
      <c r="I14" s="971">
        <v>2</v>
      </c>
      <c r="J14" s="1103"/>
      <c r="K14" s="971"/>
      <c r="L14" s="971"/>
      <c r="M14" s="971"/>
      <c r="N14" s="971"/>
    </row>
    <row r="15" spans="1:14" s="2" customFormat="1" ht="11.5">
      <c r="I15" s="971">
        <v>3</v>
      </c>
      <c r="J15" s="1103"/>
      <c r="K15" s="971"/>
      <c r="L15" s="971"/>
      <c r="M15" s="971"/>
      <c r="N15" s="971"/>
    </row>
    <row r="16" spans="1:14" s="2" customFormat="1" ht="11.5">
      <c r="I16" s="55">
        <v>4</v>
      </c>
      <c r="J16" s="1104"/>
      <c r="K16" s="55"/>
      <c r="L16" s="1105"/>
      <c r="M16" s="1105"/>
      <c r="N16" s="1105"/>
    </row>
    <row r="17" spans="9:14" s="2" customFormat="1" ht="11.5">
      <c r="I17" s="55">
        <v>5</v>
      </c>
      <c r="J17" s="1104"/>
      <c r="K17" s="55"/>
      <c r="L17" s="1105"/>
      <c r="M17" s="1105"/>
      <c r="N17" s="1105"/>
    </row>
    <row r="18" spans="9:14" s="2" customFormat="1" ht="11.5">
      <c r="I18" s="55">
        <v>6</v>
      </c>
      <c r="J18" s="1104"/>
      <c r="K18" s="55"/>
      <c r="L18" s="1105"/>
      <c r="M18" s="1105"/>
      <c r="N18" s="1105"/>
    </row>
    <row r="19" spans="9:14" s="2" customFormat="1" ht="11.5">
      <c r="I19" s="55">
        <v>7</v>
      </c>
      <c r="J19" s="1104"/>
      <c r="K19" s="55"/>
      <c r="L19" s="1105"/>
      <c r="M19" s="1105"/>
      <c r="N19" s="1105"/>
    </row>
    <row r="20" spans="9:14" s="2" customFormat="1" ht="11.5">
      <c r="I20" s="55">
        <v>8</v>
      </c>
      <c r="J20" s="1104"/>
      <c r="K20" s="55"/>
      <c r="L20" s="1105"/>
      <c r="M20" s="1105"/>
      <c r="N20" s="1105"/>
    </row>
    <row r="21" spans="9:14">
      <c r="I21" s="55">
        <v>9</v>
      </c>
      <c r="J21" s="1104"/>
      <c r="K21" s="55"/>
      <c r="L21" s="1105"/>
      <c r="M21" s="1105"/>
      <c r="N21" s="1105"/>
    </row>
    <row r="22" spans="9:14">
      <c r="I22" s="55">
        <v>10</v>
      </c>
      <c r="J22" s="1104"/>
      <c r="K22" s="55"/>
      <c r="L22" s="1105"/>
      <c r="M22" s="1105"/>
      <c r="N22" s="1105"/>
    </row>
    <row r="23" spans="9:14">
      <c r="I23" s="55">
        <v>11</v>
      </c>
      <c r="J23" s="1104"/>
      <c r="K23" s="55"/>
      <c r="L23" s="1105"/>
      <c r="M23" s="1105"/>
      <c r="N23" s="1105"/>
    </row>
    <row r="24" spans="9:14">
      <c r="I24" s="55">
        <v>12</v>
      </c>
      <c r="J24" s="1104"/>
      <c r="K24" s="55"/>
      <c r="L24" s="1105"/>
      <c r="M24" s="1105"/>
      <c r="N24" s="1105"/>
    </row>
    <row r="25" spans="9:14">
      <c r="I25" s="55">
        <v>13</v>
      </c>
      <c r="J25" s="1104"/>
      <c r="K25" s="55"/>
      <c r="L25" s="1105"/>
      <c r="M25" s="1105"/>
      <c r="N25" s="1105"/>
    </row>
    <row r="26" spans="9:14">
      <c r="I26" s="55">
        <v>14</v>
      </c>
      <c r="J26" s="1104"/>
      <c r="K26" s="55"/>
      <c r="L26" s="1105"/>
      <c r="M26" s="1105"/>
      <c r="N26" s="1105"/>
    </row>
    <row r="27" spans="9:14">
      <c r="I27" s="55">
        <v>15</v>
      </c>
      <c r="J27" s="1104"/>
      <c r="K27" s="55"/>
      <c r="L27" s="1105"/>
      <c r="M27" s="1105"/>
      <c r="N27" s="1105"/>
    </row>
    <row r="28" spans="9:14">
      <c r="I28" s="55">
        <v>16</v>
      </c>
      <c r="J28" s="1104"/>
      <c r="K28" s="55"/>
      <c r="L28" s="1105"/>
      <c r="M28" s="1105"/>
      <c r="N28" s="1105"/>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145" zoomScaleNormal="145" workbookViewId="0">
      <selection activeCell="A13" sqref="A13"/>
    </sheetView>
  </sheetViews>
  <sheetFormatPr baseColWidth="10" defaultColWidth="11.453125" defaultRowHeight="12.5"/>
  <cols>
    <col min="4" max="6" width="20.7265625" customWidth="1"/>
  </cols>
  <sheetData>
    <row r="1" spans="1:14" ht="13">
      <c r="A1" s="6" t="s">
        <v>137</v>
      </c>
      <c r="B1" s="797"/>
      <c r="C1" s="797"/>
      <c r="D1" s="797"/>
      <c r="E1" s="797"/>
      <c r="F1" s="797"/>
      <c r="G1" s="797"/>
      <c r="H1" s="795"/>
      <c r="I1" s="795"/>
      <c r="J1" s="795"/>
      <c r="K1" s="795"/>
      <c r="L1" s="795"/>
      <c r="M1" s="795"/>
      <c r="N1" s="795"/>
    </row>
    <row r="3" spans="1:14" ht="23">
      <c r="A3" s="86" t="s">
        <v>138</v>
      </c>
      <c r="B3" s="86" t="s">
        <v>139</v>
      </c>
      <c r="C3" s="86" t="s">
        <v>140</v>
      </c>
      <c r="D3" s="428" t="s">
        <v>141</v>
      </c>
      <c r="E3" s="884" t="s">
        <v>142</v>
      </c>
      <c r="F3" s="86" t="s">
        <v>143</v>
      </c>
    </row>
    <row r="4" spans="1:14">
      <c r="A4" s="989"/>
      <c r="B4" s="990"/>
      <c r="C4" s="990"/>
      <c r="D4" s="990"/>
      <c r="E4" s="991"/>
      <c r="F4" s="990"/>
    </row>
    <row r="5" spans="1:14">
      <c r="A5" s="989"/>
      <c r="B5" s="990"/>
      <c r="C5" s="990"/>
      <c r="D5" s="990"/>
      <c r="E5" s="991"/>
      <c r="F5" s="713"/>
    </row>
    <row r="6" spans="1:14">
      <c r="A6" s="713"/>
      <c r="B6" s="713"/>
      <c r="C6" s="713"/>
      <c r="D6" s="713"/>
      <c r="E6" s="713"/>
      <c r="F6" s="713"/>
    </row>
    <row r="7" spans="1:14">
      <c r="A7" s="713"/>
      <c r="B7" s="713"/>
      <c r="C7" s="713"/>
      <c r="D7" s="713"/>
      <c r="E7" s="713"/>
      <c r="F7" s="713"/>
    </row>
    <row r="8" spans="1:14">
      <c r="A8" s="713"/>
      <c r="B8" s="713"/>
      <c r="C8" s="713"/>
      <c r="D8" s="713"/>
      <c r="E8" s="713"/>
      <c r="F8" s="713"/>
    </row>
    <row r="9" spans="1:14">
      <c r="A9" s="713"/>
      <c r="B9" s="713"/>
      <c r="C9" s="713"/>
      <c r="D9" s="713"/>
      <c r="E9" s="713"/>
      <c r="F9" s="713"/>
    </row>
    <row r="10" spans="1:14">
      <c r="A10" s="713"/>
      <c r="B10" s="713"/>
      <c r="C10" s="713"/>
      <c r="D10" s="713"/>
      <c r="E10" s="713"/>
      <c r="F10" s="713"/>
    </row>
    <row r="11" spans="1:14">
      <c r="A11" s="713"/>
      <c r="B11" s="713"/>
      <c r="C11" s="713"/>
      <c r="D11" s="713"/>
      <c r="E11" s="713"/>
      <c r="F11" s="71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K23"/>
  <sheetViews>
    <sheetView showGridLines="0" zoomScaleNormal="100" workbookViewId="0">
      <selection activeCell="B21" sqref="B21"/>
    </sheetView>
  </sheetViews>
  <sheetFormatPr baseColWidth="10" defaultColWidth="11.26953125" defaultRowHeight="11.5"/>
  <cols>
    <col min="1" max="1" width="16.26953125" style="2" customWidth="1"/>
    <col min="2" max="2" width="10.54296875" style="2" customWidth="1"/>
    <col min="3" max="3" width="8.26953125" style="2" customWidth="1"/>
    <col min="4" max="4" width="8.54296875" style="2" bestFit="1" customWidth="1"/>
    <col min="5" max="5" width="9.54296875" style="2" customWidth="1"/>
    <col min="6" max="6" width="9.26953125" style="2" customWidth="1"/>
    <col min="7" max="7" width="8.54296875" style="2" bestFit="1" customWidth="1"/>
    <col min="8" max="8" width="5.81640625" style="2" customWidth="1"/>
    <col min="9" max="9" width="7.26953125" style="2" customWidth="1"/>
    <col min="10" max="10" width="8.54296875" style="2" bestFit="1" customWidth="1"/>
    <col min="11" max="16384" width="11.26953125" style="2"/>
  </cols>
  <sheetData>
    <row r="1" spans="1:11" ht="13">
      <c r="A1" s="6" t="s">
        <v>21</v>
      </c>
      <c r="B1" s="5"/>
      <c r="C1" s="5"/>
      <c r="D1" s="5"/>
      <c r="E1" s="5"/>
      <c r="F1" s="5"/>
      <c r="G1" s="5"/>
      <c r="H1" s="5"/>
      <c r="I1" s="5"/>
      <c r="J1" s="5"/>
    </row>
    <row r="3" spans="1:11" ht="10.9" customHeight="1">
      <c r="A3" s="23" t="s">
        <v>144</v>
      </c>
      <c r="B3" s="1090" t="s">
        <v>145</v>
      </c>
      <c r="C3" s="1091"/>
      <c r="D3" s="967"/>
      <c r="E3" s="1092" t="s">
        <v>146</v>
      </c>
      <c r="F3" s="1091"/>
      <c r="G3" s="967"/>
      <c r="H3" s="1092" t="s">
        <v>147</v>
      </c>
      <c r="I3" s="1091"/>
      <c r="J3" s="967"/>
    </row>
    <row r="4" spans="1:11" ht="41.25" customHeight="1">
      <c r="A4" s="24"/>
      <c r="B4" s="25" t="s">
        <v>123</v>
      </c>
      <c r="C4" s="26" t="s">
        <v>124</v>
      </c>
      <c r="D4" s="883" t="s">
        <v>125</v>
      </c>
      <c r="E4" s="25" t="s">
        <v>123</v>
      </c>
      <c r="F4" s="26" t="s">
        <v>124</v>
      </c>
      <c r="G4" s="883" t="s">
        <v>125</v>
      </c>
      <c r="H4" s="25" t="s">
        <v>123</v>
      </c>
      <c r="I4" s="26" t="s">
        <v>124</v>
      </c>
      <c r="J4" s="883" t="s">
        <v>125</v>
      </c>
    </row>
    <row r="5" spans="1:11">
      <c r="A5" s="12" t="s">
        <v>148</v>
      </c>
      <c r="B5" s="1602"/>
      <c r="C5" s="1602"/>
      <c r="D5" s="1243" t="e">
        <f t="shared" ref="D5:D12" si="0">(B5-C5)/C5</f>
        <v>#DIV/0!</v>
      </c>
      <c r="E5" s="1602"/>
      <c r="F5" s="1602"/>
      <c r="G5" s="1243" t="e">
        <f t="shared" ref="G5:G12" si="1">(E5-F5)/F5</f>
        <v>#DIV/0!</v>
      </c>
      <c r="H5" s="686" t="e">
        <f t="shared" ref="H5:H10" si="2">+B5/E5*100</f>
        <v>#DIV/0!</v>
      </c>
      <c r="I5" s="686" t="e">
        <f t="shared" ref="I5:I6" si="3">+C5/F5*100</f>
        <v>#DIV/0!</v>
      </c>
      <c r="J5" s="1243" t="e">
        <f t="shared" ref="J5:J6" si="4">(H5-I5)/I5</f>
        <v>#DIV/0!</v>
      </c>
    </row>
    <row r="6" spans="1:11">
      <c r="A6" s="12" t="s">
        <v>149</v>
      </c>
      <c r="B6" s="1602"/>
      <c r="C6" s="1602"/>
      <c r="D6" s="1243" t="e">
        <f t="shared" si="0"/>
        <v>#DIV/0!</v>
      </c>
      <c r="E6" s="1602"/>
      <c r="F6" s="1602"/>
      <c r="G6" s="1243" t="e">
        <f t="shared" si="1"/>
        <v>#DIV/0!</v>
      </c>
      <c r="H6" s="686" t="e">
        <f t="shared" si="2"/>
        <v>#DIV/0!</v>
      </c>
      <c r="I6" s="686" t="e">
        <f t="shared" si="3"/>
        <v>#DIV/0!</v>
      </c>
      <c r="J6" s="1243" t="e">
        <f t="shared" si="4"/>
        <v>#DIV/0!</v>
      </c>
    </row>
    <row r="7" spans="1:11">
      <c r="A7" s="12" t="s">
        <v>150</v>
      </c>
      <c r="B7" s="1602"/>
      <c r="C7" s="1602"/>
      <c r="D7" s="1243" t="e">
        <f t="shared" si="0"/>
        <v>#DIV/0!</v>
      </c>
      <c r="E7" s="1602"/>
      <c r="F7" s="1602"/>
      <c r="G7" s="1243" t="e">
        <f t="shared" si="1"/>
        <v>#DIV/0!</v>
      </c>
      <c r="H7" s="686" t="e">
        <f t="shared" si="2"/>
        <v>#DIV/0!</v>
      </c>
      <c r="I7" s="686" t="e">
        <f t="shared" ref="I7:I10" si="5">+C7/F7*100</f>
        <v>#DIV/0!</v>
      </c>
      <c r="J7" s="1243" t="e">
        <f t="shared" ref="J7:J10" si="6">(H7-I7)/I7</f>
        <v>#DIV/0!</v>
      </c>
    </row>
    <row r="8" spans="1:11">
      <c r="A8" s="12" t="s">
        <v>151</v>
      </c>
      <c r="B8" s="1602"/>
      <c r="C8" s="1602"/>
      <c r="D8" s="1243" t="e">
        <f t="shared" si="0"/>
        <v>#DIV/0!</v>
      </c>
      <c r="E8" s="1602"/>
      <c r="F8" s="1602"/>
      <c r="G8" s="1243" t="e">
        <f t="shared" si="1"/>
        <v>#DIV/0!</v>
      </c>
      <c r="H8" s="686" t="e">
        <f t="shared" si="2"/>
        <v>#DIV/0!</v>
      </c>
      <c r="I8" s="686" t="e">
        <f t="shared" si="5"/>
        <v>#DIV/0!</v>
      </c>
      <c r="J8" s="1243" t="e">
        <f t="shared" si="6"/>
        <v>#DIV/0!</v>
      </c>
    </row>
    <row r="9" spans="1:11">
      <c r="A9" s="12" t="s">
        <v>152</v>
      </c>
      <c r="B9" s="1602"/>
      <c r="C9" s="1602"/>
      <c r="D9" s="1243" t="e">
        <f t="shared" si="0"/>
        <v>#DIV/0!</v>
      </c>
      <c r="E9" s="1602"/>
      <c r="F9" s="1602"/>
      <c r="G9" s="1243" t="e">
        <f t="shared" si="1"/>
        <v>#DIV/0!</v>
      </c>
      <c r="H9" s="686" t="e">
        <f t="shared" si="2"/>
        <v>#DIV/0!</v>
      </c>
      <c r="I9" s="686" t="e">
        <f t="shared" si="5"/>
        <v>#DIV/0!</v>
      </c>
      <c r="J9" s="1243" t="e">
        <f t="shared" si="6"/>
        <v>#DIV/0!</v>
      </c>
    </row>
    <row r="10" spans="1:11">
      <c r="A10" s="12" t="s">
        <v>153</v>
      </c>
      <c r="B10" s="1602"/>
      <c r="C10" s="1602"/>
      <c r="D10" s="1243" t="e">
        <f t="shared" si="0"/>
        <v>#DIV/0!</v>
      </c>
      <c r="E10" s="1602"/>
      <c r="F10" s="1602"/>
      <c r="G10" s="1243" t="e">
        <f t="shared" si="1"/>
        <v>#DIV/0!</v>
      </c>
      <c r="H10" s="686" t="e">
        <f t="shared" si="2"/>
        <v>#DIV/0!</v>
      </c>
      <c r="I10" s="686" t="e">
        <f t="shared" si="5"/>
        <v>#DIV/0!</v>
      </c>
      <c r="J10" s="1243" t="e">
        <f t="shared" si="6"/>
        <v>#DIV/0!</v>
      </c>
      <c r="K10" s="11"/>
    </row>
    <row r="11" spans="1:11">
      <c r="A11" s="30" t="s">
        <v>154</v>
      </c>
      <c r="B11" s="31">
        <f>SUM(B5:B10)</f>
        <v>0</v>
      </c>
      <c r="C11" s="31">
        <f>SUM(C5:C10)</f>
        <v>0</v>
      </c>
      <c r="D11" s="1245" t="e">
        <f>(B11-C11)/C11</f>
        <v>#DIV/0!</v>
      </c>
      <c r="E11" s="31">
        <f>SUM(E5:E10)</f>
        <v>0</v>
      </c>
      <c r="F11" s="31">
        <f>SUM(F5:F10)</f>
        <v>0</v>
      </c>
      <c r="G11" s="1245" t="e">
        <f t="shared" si="1"/>
        <v>#DIV/0!</v>
      </c>
      <c r="H11" s="32" t="e">
        <f>+B11/E11*100</f>
        <v>#DIV/0!</v>
      </c>
      <c r="I11" s="32" t="e">
        <f t="shared" ref="I11:I12" si="7">+C11/F11*100</f>
        <v>#DIV/0!</v>
      </c>
      <c r="J11" s="1245" t="e">
        <f t="shared" ref="J11:J12" si="8">(H11-I11)/I11</f>
        <v>#DIV/0!</v>
      </c>
    </row>
    <row r="12" spans="1:11">
      <c r="A12" s="12" t="s">
        <v>155</v>
      </c>
      <c r="B12" s="1094"/>
      <c r="C12" s="1094"/>
      <c r="D12" s="1243" t="e">
        <f t="shared" si="0"/>
        <v>#DIV/0!</v>
      </c>
      <c r="E12" s="1094"/>
      <c r="F12" s="1094"/>
      <c r="G12" s="1243" t="e">
        <f t="shared" si="1"/>
        <v>#DIV/0!</v>
      </c>
      <c r="H12" s="13" t="e">
        <f t="shared" ref="H12:H13" si="9">+B12/E12*100</f>
        <v>#DIV/0!</v>
      </c>
      <c r="I12" s="686" t="e">
        <f t="shared" si="7"/>
        <v>#DIV/0!</v>
      </c>
      <c r="J12" s="1243" t="e">
        <f t="shared" si="8"/>
        <v>#DIV/0!</v>
      </c>
    </row>
    <row r="13" spans="1:11">
      <c r="A13" s="27" t="s">
        <v>156</v>
      </c>
      <c r="B13" s="28">
        <f>SUM(B11:B12)</f>
        <v>0</v>
      </c>
      <c r="C13" s="28">
        <f>SUM(C11:C12)</f>
        <v>0</v>
      </c>
      <c r="D13" s="1244" t="e">
        <f>(B13-C13)/C13</f>
        <v>#DIV/0!</v>
      </c>
      <c r="E13" s="28">
        <f>SUM(E11:E12)</f>
        <v>0</v>
      </c>
      <c r="F13" s="28">
        <f>SUM(F11:F12)</f>
        <v>0</v>
      </c>
      <c r="G13" s="1244" t="e">
        <f>(E13-F13)/F13</f>
        <v>#DIV/0!</v>
      </c>
      <c r="H13" s="29" t="e">
        <f t="shared" si="9"/>
        <v>#DIV/0!</v>
      </c>
      <c r="I13" s="29" t="e">
        <f>+C13/F13*100</f>
        <v>#DIV/0!</v>
      </c>
      <c r="J13" s="1244" t="e">
        <f>(H13-I13)/I13</f>
        <v>#DIV/0!</v>
      </c>
    </row>
    <row r="14" spans="1:11">
      <c r="D14" s="1097"/>
      <c r="G14" s="1097"/>
      <c r="J14" s="1097"/>
    </row>
    <row r="15" spans="1:11" ht="11.5" customHeight="1">
      <c r="A15" s="23" t="s">
        <v>144</v>
      </c>
      <c r="B15" s="1090"/>
      <c r="C15" s="1091"/>
      <c r="D15" s="1098"/>
      <c r="E15" s="1092" t="s">
        <v>146</v>
      </c>
      <c r="F15" s="1091"/>
      <c r="G15" s="1098"/>
      <c r="H15" s="1092" t="s">
        <v>147</v>
      </c>
      <c r="I15" s="1091"/>
      <c r="J15" s="1098"/>
    </row>
    <row r="16" spans="1:11" ht="23">
      <c r="A16" s="24"/>
      <c r="B16" s="25" t="s">
        <v>123</v>
      </c>
      <c r="C16" s="26" t="s">
        <v>124</v>
      </c>
      <c r="D16" s="1099" t="s">
        <v>125</v>
      </c>
      <c r="E16" s="25" t="s">
        <v>123</v>
      </c>
      <c r="F16" s="26" t="s">
        <v>124</v>
      </c>
      <c r="G16" s="1099" t="s">
        <v>125</v>
      </c>
      <c r="H16" s="25" t="s">
        <v>123</v>
      </c>
      <c r="I16" s="26" t="s">
        <v>124</v>
      </c>
      <c r="J16" s="1099" t="s">
        <v>125</v>
      </c>
      <c r="K16" s="11"/>
    </row>
    <row r="17" spans="1:10">
      <c r="A17" s="12" t="s">
        <v>157</v>
      </c>
      <c r="B17" s="1242"/>
      <c r="C17" s="1093"/>
      <c r="D17" s="1243" t="e">
        <f t="shared" ref="D17" si="10">(B17-C17)/C17</f>
        <v>#DIV/0!</v>
      </c>
      <c r="E17" s="1093"/>
      <c r="F17" s="1603"/>
      <c r="G17" s="1243" t="e">
        <f t="shared" ref="G17" si="11">(E17-F17)/F17</f>
        <v>#DIV/0!</v>
      </c>
      <c r="H17" s="686" t="e">
        <f t="shared" ref="H17" si="12">+B17/E17*100</f>
        <v>#DIV/0!</v>
      </c>
      <c r="I17" s="686" t="e">
        <f t="shared" ref="I17" si="13">+C17/F17*100</f>
        <v>#DIV/0!</v>
      </c>
      <c r="J17" s="1243" t="e">
        <f t="shared" ref="J17" si="14">(H17-I17)/I17</f>
        <v>#DIV/0!</v>
      </c>
    </row>
    <row r="18" spans="1:10">
      <c r="D18" s="1097"/>
      <c r="G18" s="1097"/>
      <c r="J18" s="1097"/>
    </row>
    <row r="19" spans="1:10" ht="11.5" customHeight="1">
      <c r="A19" s="23" t="s">
        <v>144</v>
      </c>
      <c r="B19" s="1090" t="s">
        <v>158</v>
      </c>
      <c r="C19" s="1091"/>
      <c r="D19" s="1098"/>
      <c r="E19" s="1092" t="s">
        <v>146</v>
      </c>
      <c r="F19" s="1091"/>
      <c r="G19" s="1098"/>
      <c r="H19" s="1092" t="s">
        <v>147</v>
      </c>
      <c r="I19" s="1091"/>
      <c r="J19" s="1098"/>
    </row>
    <row r="20" spans="1:10" ht="23">
      <c r="A20" s="24"/>
      <c r="B20" s="25" t="s">
        <v>123</v>
      </c>
      <c r="C20" s="26" t="s">
        <v>124</v>
      </c>
      <c r="D20" s="1099" t="s">
        <v>125</v>
      </c>
      <c r="E20" s="25" t="s">
        <v>123</v>
      </c>
      <c r="F20" s="26" t="s">
        <v>124</v>
      </c>
      <c r="G20" s="1099" t="s">
        <v>125</v>
      </c>
      <c r="H20" s="25" t="s">
        <v>123</v>
      </c>
      <c r="I20" s="26" t="s">
        <v>124</v>
      </c>
      <c r="J20" s="1099" t="s">
        <v>125</v>
      </c>
    </row>
    <row r="21" spans="1:10">
      <c r="A21" s="1095" t="s">
        <v>159</v>
      </c>
      <c r="B21" s="1604"/>
      <c r="C21" s="1604"/>
      <c r="D21" s="1243" t="e">
        <f t="shared" ref="D21:D22" si="15">(B21-C21)/C21</f>
        <v>#DIV/0!</v>
      </c>
      <c r="E21" s="1604"/>
      <c r="F21" s="1604"/>
      <c r="G21" s="1243" t="e">
        <f t="shared" ref="G21:G22" si="16">(E21-F21)/F21</f>
        <v>#DIV/0!</v>
      </c>
      <c r="H21" s="686" t="e">
        <f t="shared" ref="H21:H22" si="17">+B21/E21*100</f>
        <v>#DIV/0!</v>
      </c>
      <c r="I21" s="686" t="e">
        <f t="shared" ref="I21:I22" si="18">+C21/F21*100</f>
        <v>#DIV/0!</v>
      </c>
      <c r="J21" s="1243" t="e">
        <f t="shared" ref="J21:J22" si="19">(H21-I21)/I21</f>
        <v>#DIV/0!</v>
      </c>
    </row>
    <row r="22" spans="1:10">
      <c r="A22" s="1095" t="s">
        <v>160</v>
      </c>
      <c r="B22" s="1604"/>
      <c r="C22" s="1604"/>
      <c r="D22" s="1243" t="e">
        <f t="shared" si="15"/>
        <v>#DIV/0!</v>
      </c>
      <c r="E22" s="1604"/>
      <c r="F22" s="1604"/>
      <c r="G22" s="1243" t="e">
        <f t="shared" si="16"/>
        <v>#DIV/0!</v>
      </c>
      <c r="H22" s="686" t="e">
        <f t="shared" si="17"/>
        <v>#DIV/0!</v>
      </c>
      <c r="I22" s="686" t="e">
        <f t="shared" si="18"/>
        <v>#DIV/0!</v>
      </c>
      <c r="J22" s="1243" t="e">
        <f t="shared" si="19"/>
        <v>#DIV/0!</v>
      </c>
    </row>
    <row r="23" spans="1:10">
      <c r="A23" s="1096" t="s">
        <v>161</v>
      </c>
      <c r="B23" s="28">
        <f>SUM(B21:B22)</f>
        <v>0</v>
      </c>
      <c r="C23" s="28">
        <f>SUM(C21:C22)</f>
        <v>0</v>
      </c>
      <c r="D23" s="1244" t="e">
        <f>(B23-C23)/C23</f>
        <v>#DIV/0!</v>
      </c>
      <c r="E23" s="28">
        <f>SUM(E21:E22)</f>
        <v>0</v>
      </c>
      <c r="F23" s="28">
        <f>SUM(F21:F22)</f>
        <v>0</v>
      </c>
      <c r="G23" s="1244" t="e">
        <f>(E23-F23)/F23</f>
        <v>#DIV/0!</v>
      </c>
      <c r="H23" s="29" t="e">
        <f>+B23/E23*100</f>
        <v>#DIV/0!</v>
      </c>
      <c r="I23" s="29" t="e">
        <f>+C23/F23*100</f>
        <v>#DIV/0!</v>
      </c>
      <c r="J23" s="1244" t="e">
        <f>(H23-I23)/I23</f>
        <v>#DIV/0!</v>
      </c>
    </row>
  </sheetData>
  <phoneticPr fontId="29" type="noConversion"/>
  <printOptions horizontalCentered="1" verticalCentered="1"/>
  <pageMargins left="0" right="0" top="0" bottom="0" header="0" footer="0"/>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5"/>
  <sheetViews>
    <sheetView zoomScale="115" zoomScaleNormal="115" workbookViewId="0"/>
  </sheetViews>
  <sheetFormatPr baseColWidth="10" defaultColWidth="11.26953125" defaultRowHeight="12.5"/>
  <cols>
    <col min="1" max="1" width="3.54296875" customWidth="1"/>
    <col min="2" max="2" width="5.26953125" bestFit="1" customWidth="1"/>
    <col min="3" max="3" width="14.26953125" customWidth="1"/>
    <col min="4" max="5" width="9.26953125" bestFit="1" customWidth="1"/>
    <col min="6" max="7" width="11.26953125" customWidth="1"/>
    <col min="8" max="8" width="13.1796875" customWidth="1"/>
    <col min="9" max="9" width="9.26953125" bestFit="1" customWidth="1"/>
    <col min="10" max="11" width="9.26953125" customWidth="1"/>
    <col min="12" max="12" width="11" bestFit="1" customWidth="1"/>
    <col min="13" max="13" width="16.54296875" bestFit="1" customWidth="1"/>
    <col min="14" max="14" width="15.81640625" customWidth="1"/>
    <col min="15" max="15" width="13.1796875" customWidth="1"/>
    <col min="16" max="16" width="11.7265625" customWidth="1"/>
    <col min="17" max="17" width="12.453125" customWidth="1"/>
  </cols>
  <sheetData>
    <row r="1" spans="1:22" ht="13">
      <c r="A1" s="6" t="s">
        <v>19</v>
      </c>
      <c r="B1" s="6"/>
      <c r="C1" s="4"/>
      <c r="D1" s="4"/>
      <c r="E1" s="4"/>
      <c r="F1" s="4"/>
      <c r="G1" s="4"/>
      <c r="H1" s="4"/>
      <c r="I1" s="4"/>
      <c r="J1" s="4"/>
      <c r="K1" s="4"/>
      <c r="L1" s="4"/>
      <c r="M1" s="4"/>
      <c r="N1" s="4"/>
      <c r="O1" s="4"/>
      <c r="P1" s="4"/>
      <c r="Q1" s="4"/>
      <c r="U1" s="880"/>
      <c r="V1" s="880"/>
    </row>
    <row r="3" spans="1:22">
      <c r="B3" t="s">
        <v>162</v>
      </c>
      <c r="C3" s="846">
        <v>44651</v>
      </c>
    </row>
    <row r="4" spans="1:22" ht="34.5">
      <c r="A4" s="15"/>
      <c r="B4" s="15" t="s">
        <v>163</v>
      </c>
      <c r="C4" s="16" t="s">
        <v>164</v>
      </c>
      <c r="D4" s="15" t="s">
        <v>165</v>
      </c>
      <c r="E4" s="15" t="s">
        <v>144</v>
      </c>
      <c r="F4" s="15" t="s">
        <v>166</v>
      </c>
      <c r="G4" s="15" t="s">
        <v>167</v>
      </c>
      <c r="H4" s="15" t="s">
        <v>168</v>
      </c>
      <c r="I4" s="15" t="s">
        <v>169</v>
      </c>
      <c r="J4" s="15" t="s">
        <v>1836</v>
      </c>
      <c r="K4" s="15" t="s">
        <v>170</v>
      </c>
      <c r="L4" s="17" t="s">
        <v>171</v>
      </c>
      <c r="M4" s="17" t="s">
        <v>172</v>
      </c>
      <c r="N4" s="17" t="s">
        <v>173</v>
      </c>
      <c r="O4" s="17" t="s">
        <v>174</v>
      </c>
      <c r="P4" s="17" t="s">
        <v>175</v>
      </c>
      <c r="Q4" s="17" t="s">
        <v>176</v>
      </c>
    </row>
    <row r="5" spans="1:22" ht="10.4" customHeight="1">
      <c r="A5" s="1231">
        <v>1</v>
      </c>
      <c r="B5" s="1232">
        <v>5402</v>
      </c>
      <c r="C5" s="1232" t="s">
        <v>177</v>
      </c>
      <c r="D5" s="1231" t="s">
        <v>178</v>
      </c>
      <c r="E5" s="1233" t="s">
        <v>179</v>
      </c>
      <c r="F5" s="1232" t="s">
        <v>180</v>
      </c>
      <c r="G5" s="1232">
        <v>105</v>
      </c>
      <c r="H5" s="1231" t="s">
        <v>181</v>
      </c>
      <c r="I5" s="1232">
        <v>4</v>
      </c>
      <c r="J5" s="1232"/>
      <c r="K5" s="1232" t="s">
        <v>182</v>
      </c>
      <c r="L5" s="1234">
        <v>39202</v>
      </c>
      <c r="M5" s="1235">
        <f t="shared" ref="M5:M36" si="0">C$3-L5</f>
        <v>5449</v>
      </c>
      <c r="N5" s="1231">
        <v>1</v>
      </c>
      <c r="O5" s="1231">
        <v>1</v>
      </c>
      <c r="P5" s="1231"/>
      <c r="Q5" s="1231"/>
    </row>
    <row r="6" spans="1:22" ht="9" customHeight="1">
      <c r="A6" s="1231">
        <v>2</v>
      </c>
      <c r="B6" s="1232">
        <v>5403</v>
      </c>
      <c r="C6" s="1232" t="s">
        <v>183</v>
      </c>
      <c r="D6" s="1232" t="s">
        <v>178</v>
      </c>
      <c r="E6" s="1233" t="s">
        <v>179</v>
      </c>
      <c r="F6" s="1232" t="s">
        <v>180</v>
      </c>
      <c r="G6" s="1232">
        <v>105</v>
      </c>
      <c r="H6" s="1231" t="s">
        <v>181</v>
      </c>
      <c r="I6" s="1232">
        <v>4</v>
      </c>
      <c r="J6" s="1232"/>
      <c r="K6" s="1232" t="s">
        <v>182</v>
      </c>
      <c r="L6" s="1236">
        <v>39202</v>
      </c>
      <c r="M6" s="1235">
        <f t="shared" si="0"/>
        <v>5449</v>
      </c>
      <c r="N6" s="1231">
        <v>1</v>
      </c>
      <c r="O6" s="1231">
        <v>1</v>
      </c>
      <c r="P6" s="1231"/>
      <c r="Q6" s="1231"/>
    </row>
    <row r="7" spans="1:22" ht="10.4" customHeight="1">
      <c r="A7" s="1231">
        <v>3</v>
      </c>
      <c r="B7" s="1232">
        <v>5409</v>
      </c>
      <c r="C7" s="1232" t="s">
        <v>184</v>
      </c>
      <c r="D7" s="1232" t="s">
        <v>178</v>
      </c>
      <c r="E7" s="1233" t="s">
        <v>179</v>
      </c>
      <c r="F7" s="1232" t="s">
        <v>180</v>
      </c>
      <c r="G7" s="1232">
        <v>105</v>
      </c>
      <c r="H7" s="1231" t="s">
        <v>181</v>
      </c>
      <c r="I7" s="1232">
        <v>4</v>
      </c>
      <c r="J7" s="1232"/>
      <c r="K7" s="1232" t="s">
        <v>182</v>
      </c>
      <c r="L7" s="1236">
        <v>39202</v>
      </c>
      <c r="M7" s="1235">
        <f t="shared" si="0"/>
        <v>5449</v>
      </c>
      <c r="N7" s="1231">
        <v>1</v>
      </c>
      <c r="O7" s="1231">
        <v>1</v>
      </c>
      <c r="P7" s="1231"/>
      <c r="Q7" s="1231"/>
    </row>
    <row r="8" spans="1:22" ht="10.4" customHeight="1">
      <c r="A8" s="1231">
        <v>4</v>
      </c>
      <c r="B8" s="1232">
        <v>5412</v>
      </c>
      <c r="C8" s="1232" t="s">
        <v>185</v>
      </c>
      <c r="D8" s="1232" t="s">
        <v>178</v>
      </c>
      <c r="E8" s="1233" t="s">
        <v>179</v>
      </c>
      <c r="F8" s="1232" t="s">
        <v>180</v>
      </c>
      <c r="G8" s="1232">
        <v>105</v>
      </c>
      <c r="H8" s="1231" t="s">
        <v>181</v>
      </c>
      <c r="I8" s="1232">
        <v>4</v>
      </c>
      <c r="J8" s="1232"/>
      <c r="K8" s="1232" t="s">
        <v>182</v>
      </c>
      <c r="L8" s="1236">
        <v>39202</v>
      </c>
      <c r="M8" s="1235">
        <f t="shared" si="0"/>
        <v>5449</v>
      </c>
      <c r="N8" s="1231">
        <v>1</v>
      </c>
      <c r="O8" s="1231">
        <v>1</v>
      </c>
      <c r="P8" s="1231"/>
      <c r="Q8" s="1231"/>
    </row>
    <row r="9" spans="1:22" ht="10.4" customHeight="1">
      <c r="A9" s="1231">
        <v>5</v>
      </c>
      <c r="B9" s="1232">
        <v>2201</v>
      </c>
      <c r="C9" s="1232" t="s">
        <v>186</v>
      </c>
      <c r="D9" s="1232" t="s">
        <v>187</v>
      </c>
      <c r="E9" s="1233" t="s">
        <v>188</v>
      </c>
      <c r="F9" s="1232" t="s">
        <v>189</v>
      </c>
      <c r="G9" s="1232">
        <v>86</v>
      </c>
      <c r="H9" s="1232" t="s">
        <v>181</v>
      </c>
      <c r="I9" s="1232">
        <v>4</v>
      </c>
      <c r="J9" s="1232"/>
      <c r="K9" s="1232" t="s">
        <v>190</v>
      </c>
      <c r="L9" s="1236">
        <v>39272</v>
      </c>
      <c r="M9" s="1235">
        <f t="shared" si="0"/>
        <v>5379</v>
      </c>
      <c r="N9" s="1231"/>
      <c r="O9" s="1231">
        <v>1</v>
      </c>
      <c r="P9" s="1231"/>
      <c r="Q9" s="1231"/>
    </row>
    <row r="10" spans="1:22" ht="10.4" customHeight="1">
      <c r="A10" s="1231">
        <v>6</v>
      </c>
      <c r="B10" s="1232">
        <v>2202</v>
      </c>
      <c r="C10" s="1232" t="s">
        <v>191</v>
      </c>
      <c r="D10" s="1232" t="s">
        <v>187</v>
      </c>
      <c r="E10" s="1233" t="s">
        <v>188</v>
      </c>
      <c r="F10" s="1232" t="s">
        <v>189</v>
      </c>
      <c r="G10" s="1232">
        <v>86</v>
      </c>
      <c r="H10" s="1231" t="s">
        <v>181</v>
      </c>
      <c r="I10" s="1232">
        <v>4</v>
      </c>
      <c r="J10" s="1232"/>
      <c r="K10" s="1232" t="s">
        <v>190</v>
      </c>
      <c r="L10" s="1236">
        <v>39272</v>
      </c>
      <c r="M10" s="1235">
        <f t="shared" si="0"/>
        <v>5379</v>
      </c>
      <c r="N10" s="1231"/>
      <c r="O10" s="1231">
        <v>1</v>
      </c>
      <c r="P10" s="1231"/>
      <c r="Q10" s="1231"/>
    </row>
    <row r="11" spans="1:22" ht="10.4" customHeight="1">
      <c r="A11" s="1231">
        <v>7</v>
      </c>
      <c r="B11" s="1232">
        <v>2203</v>
      </c>
      <c r="C11" s="1232" t="s">
        <v>192</v>
      </c>
      <c r="D11" s="1232" t="s">
        <v>187</v>
      </c>
      <c r="E11" s="1233" t="s">
        <v>188</v>
      </c>
      <c r="F11" s="1232" t="s">
        <v>189</v>
      </c>
      <c r="G11" s="1232">
        <v>86</v>
      </c>
      <c r="H11" s="1231" t="s">
        <v>181</v>
      </c>
      <c r="I11" s="1232">
        <v>4</v>
      </c>
      <c r="J11" s="1232"/>
      <c r="K11" s="1232" t="s">
        <v>190</v>
      </c>
      <c r="L11" s="1236">
        <v>39272</v>
      </c>
      <c r="M11" s="1235">
        <f t="shared" si="0"/>
        <v>5379</v>
      </c>
      <c r="N11" s="1231"/>
      <c r="O11" s="1231">
        <v>1</v>
      </c>
      <c r="P11" s="1231"/>
      <c r="Q11" s="1231"/>
    </row>
    <row r="12" spans="1:22" ht="10.4" customHeight="1">
      <c r="A12" s="1231">
        <v>8</v>
      </c>
      <c r="B12" s="1232">
        <v>2204</v>
      </c>
      <c r="C12" s="1232" t="s">
        <v>193</v>
      </c>
      <c r="D12" s="1232" t="s">
        <v>187</v>
      </c>
      <c r="E12" s="1233" t="s">
        <v>188</v>
      </c>
      <c r="F12" s="1232" t="s">
        <v>189</v>
      </c>
      <c r="G12" s="1232">
        <v>86</v>
      </c>
      <c r="H12" s="1232" t="s">
        <v>181</v>
      </c>
      <c r="I12" s="1232">
        <v>4</v>
      </c>
      <c r="J12" s="1232"/>
      <c r="K12" s="1232" t="s">
        <v>190</v>
      </c>
      <c r="L12" s="1236">
        <v>39475</v>
      </c>
      <c r="M12" s="1235">
        <f t="shared" si="0"/>
        <v>5176</v>
      </c>
      <c r="N12" s="1231"/>
      <c r="O12" s="1231">
        <v>1</v>
      </c>
      <c r="P12" s="1231"/>
      <c r="Q12" s="1231"/>
    </row>
    <row r="13" spans="1:22" ht="10.4" customHeight="1">
      <c r="A13" s="1231">
        <v>9</v>
      </c>
      <c r="B13" s="1232">
        <v>7101</v>
      </c>
      <c r="C13" s="1232" t="s">
        <v>194</v>
      </c>
      <c r="D13" s="1232" t="s">
        <v>187</v>
      </c>
      <c r="E13" s="1233" t="s">
        <v>195</v>
      </c>
      <c r="F13" s="1232" t="s">
        <v>180</v>
      </c>
      <c r="G13" s="1232">
        <v>105</v>
      </c>
      <c r="H13" s="1232" t="s">
        <v>181</v>
      </c>
      <c r="I13" s="1232">
        <v>4</v>
      </c>
      <c r="J13" s="1232"/>
      <c r="K13" s="1232" t="s">
        <v>196</v>
      </c>
      <c r="L13" s="1236">
        <v>39475</v>
      </c>
      <c r="M13" s="1235">
        <f t="shared" si="0"/>
        <v>5176</v>
      </c>
      <c r="N13" s="1231"/>
      <c r="O13" s="1231">
        <v>1</v>
      </c>
      <c r="P13" s="1231"/>
      <c r="Q13" s="1231"/>
    </row>
    <row r="14" spans="1:22" ht="10.4" customHeight="1">
      <c r="A14" s="1231">
        <v>10</v>
      </c>
      <c r="B14" s="1232">
        <v>7103</v>
      </c>
      <c r="C14" s="1232" t="s">
        <v>197</v>
      </c>
      <c r="D14" s="1232" t="s">
        <v>187</v>
      </c>
      <c r="E14" s="1233" t="s">
        <v>195</v>
      </c>
      <c r="F14" s="1232" t="s">
        <v>180</v>
      </c>
      <c r="G14" s="1232">
        <v>105</v>
      </c>
      <c r="H14" s="1232" t="s">
        <v>181</v>
      </c>
      <c r="I14" s="1232">
        <v>4</v>
      </c>
      <c r="J14" s="1232"/>
      <c r="K14" s="1232" t="s">
        <v>196</v>
      </c>
      <c r="L14" s="1236">
        <v>39475</v>
      </c>
      <c r="M14" s="1235">
        <f t="shared" si="0"/>
        <v>5176</v>
      </c>
      <c r="N14" s="1231"/>
      <c r="O14" s="1231">
        <v>1</v>
      </c>
      <c r="P14" s="1231"/>
      <c r="Q14" s="1231"/>
    </row>
    <row r="15" spans="1:22" ht="10.4" customHeight="1">
      <c r="A15" s="1231">
        <v>11</v>
      </c>
      <c r="B15" s="1232">
        <v>7104</v>
      </c>
      <c r="C15" s="1232" t="s">
        <v>198</v>
      </c>
      <c r="D15" s="1232" t="s">
        <v>187</v>
      </c>
      <c r="E15" s="1233" t="s">
        <v>195</v>
      </c>
      <c r="F15" s="1232" t="s">
        <v>180</v>
      </c>
      <c r="G15" s="1232">
        <v>105</v>
      </c>
      <c r="H15" s="1232" t="s">
        <v>181</v>
      </c>
      <c r="I15" s="1232">
        <v>4</v>
      </c>
      <c r="J15" s="1232"/>
      <c r="K15" s="1232" t="s">
        <v>196</v>
      </c>
      <c r="L15" s="1236">
        <v>39475</v>
      </c>
      <c r="M15" s="1235">
        <f t="shared" si="0"/>
        <v>5176</v>
      </c>
      <c r="N15" s="1231"/>
      <c r="O15" s="1231">
        <v>1</v>
      </c>
      <c r="P15" s="1231"/>
      <c r="Q15" s="1231"/>
    </row>
    <row r="16" spans="1:22" ht="10.4" customHeight="1">
      <c r="A16" s="1231">
        <v>12</v>
      </c>
      <c r="B16" s="1232">
        <v>7105</v>
      </c>
      <c r="C16" s="1232" t="s">
        <v>199</v>
      </c>
      <c r="D16" s="1232" t="s">
        <v>187</v>
      </c>
      <c r="E16" s="1233" t="s">
        <v>195</v>
      </c>
      <c r="F16" s="1232" t="s">
        <v>180</v>
      </c>
      <c r="G16" s="1232">
        <v>105</v>
      </c>
      <c r="H16" s="1232" t="s">
        <v>181</v>
      </c>
      <c r="I16" s="1232">
        <v>4</v>
      </c>
      <c r="J16" s="1232"/>
      <c r="K16" s="1232" t="s">
        <v>190</v>
      </c>
      <c r="L16" s="1236">
        <v>39475</v>
      </c>
      <c r="M16" s="1235">
        <f t="shared" si="0"/>
        <v>5176</v>
      </c>
      <c r="N16" s="1231">
        <v>1</v>
      </c>
      <c r="O16" s="1231">
        <v>1</v>
      </c>
      <c r="P16" s="1231"/>
      <c r="Q16" s="1231"/>
    </row>
    <row r="17" spans="1:17" ht="10.4" customHeight="1">
      <c r="A17" s="1231">
        <v>13</v>
      </c>
      <c r="B17" s="1232">
        <v>7106</v>
      </c>
      <c r="C17" s="1232" t="s">
        <v>200</v>
      </c>
      <c r="D17" s="1232" t="s">
        <v>187</v>
      </c>
      <c r="E17" s="1233" t="s">
        <v>195</v>
      </c>
      <c r="F17" s="1232" t="s">
        <v>180</v>
      </c>
      <c r="G17" s="1232">
        <v>106</v>
      </c>
      <c r="H17" s="1232" t="s">
        <v>181</v>
      </c>
      <c r="I17" s="1232">
        <v>4</v>
      </c>
      <c r="J17" s="1232"/>
      <c r="K17" s="1232" t="s">
        <v>190</v>
      </c>
      <c r="L17" s="1236">
        <v>39475</v>
      </c>
      <c r="M17" s="1235">
        <f t="shared" si="0"/>
        <v>5176</v>
      </c>
      <c r="N17" s="1231">
        <v>1</v>
      </c>
      <c r="O17" s="1231">
        <v>1</v>
      </c>
      <c r="P17" s="1231"/>
      <c r="Q17" s="1231"/>
    </row>
    <row r="18" spans="1:17" ht="10.4" customHeight="1">
      <c r="A18" s="1231">
        <v>14</v>
      </c>
      <c r="B18" s="1232">
        <v>7107</v>
      </c>
      <c r="C18" s="1232" t="s">
        <v>201</v>
      </c>
      <c r="D18" s="1232" t="s">
        <v>187</v>
      </c>
      <c r="E18" s="1233" t="s">
        <v>195</v>
      </c>
      <c r="F18" s="1232" t="s">
        <v>180</v>
      </c>
      <c r="G18" s="1232">
        <v>105</v>
      </c>
      <c r="H18" s="1232" t="s">
        <v>181</v>
      </c>
      <c r="I18" s="1232">
        <v>4</v>
      </c>
      <c r="J18" s="1232"/>
      <c r="K18" s="1232" t="s">
        <v>190</v>
      </c>
      <c r="L18" s="1236">
        <v>39475</v>
      </c>
      <c r="M18" s="1235">
        <f t="shared" si="0"/>
        <v>5176</v>
      </c>
      <c r="N18" s="1231">
        <v>1</v>
      </c>
      <c r="O18" s="1231">
        <v>1</v>
      </c>
      <c r="P18" s="1231"/>
      <c r="Q18" s="1231"/>
    </row>
    <row r="19" spans="1:17" ht="10.4" customHeight="1">
      <c r="A19" s="1231">
        <v>15</v>
      </c>
      <c r="B19" s="1232">
        <v>7108</v>
      </c>
      <c r="C19" s="1232" t="s">
        <v>202</v>
      </c>
      <c r="D19" s="1232" t="s">
        <v>187</v>
      </c>
      <c r="E19" s="1233" t="s">
        <v>195</v>
      </c>
      <c r="F19" s="1232" t="s">
        <v>180</v>
      </c>
      <c r="G19" s="1232">
        <v>106</v>
      </c>
      <c r="H19" s="1232" t="s">
        <v>181</v>
      </c>
      <c r="I19" s="1232">
        <v>4</v>
      </c>
      <c r="J19" s="1232"/>
      <c r="K19" s="1232" t="s">
        <v>190</v>
      </c>
      <c r="L19" s="1236">
        <v>39475</v>
      </c>
      <c r="M19" s="1235">
        <f t="shared" si="0"/>
        <v>5176</v>
      </c>
      <c r="N19" s="1231">
        <v>1</v>
      </c>
      <c r="O19" s="1231">
        <v>1</v>
      </c>
      <c r="P19" s="1231"/>
      <c r="Q19" s="1231"/>
    </row>
    <row r="20" spans="1:17" ht="10.4" customHeight="1">
      <c r="A20" s="1231">
        <v>16</v>
      </c>
      <c r="B20" s="1232">
        <v>7109</v>
      </c>
      <c r="C20" s="1232" t="s">
        <v>203</v>
      </c>
      <c r="D20" s="1232" t="s">
        <v>187</v>
      </c>
      <c r="E20" s="1233" t="s">
        <v>195</v>
      </c>
      <c r="F20" s="1232" t="s">
        <v>180</v>
      </c>
      <c r="G20" s="1232">
        <v>106</v>
      </c>
      <c r="H20" s="1232" t="s">
        <v>181</v>
      </c>
      <c r="I20" s="1232">
        <v>4</v>
      </c>
      <c r="J20" s="1232"/>
      <c r="K20" s="1232" t="s">
        <v>190</v>
      </c>
      <c r="L20" s="1236">
        <v>39475</v>
      </c>
      <c r="M20" s="1235">
        <f t="shared" si="0"/>
        <v>5176</v>
      </c>
      <c r="N20" s="1231">
        <v>1</v>
      </c>
      <c r="O20" s="1231">
        <v>1</v>
      </c>
      <c r="P20" s="1231"/>
      <c r="Q20" s="1231"/>
    </row>
    <row r="21" spans="1:17" ht="10.4" customHeight="1">
      <c r="A21" s="1231">
        <v>17</v>
      </c>
      <c r="B21" s="1232">
        <v>7110</v>
      </c>
      <c r="C21" s="1232" t="s">
        <v>204</v>
      </c>
      <c r="D21" s="1232" t="s">
        <v>187</v>
      </c>
      <c r="E21" s="1233" t="s">
        <v>195</v>
      </c>
      <c r="F21" s="1232" t="s">
        <v>180</v>
      </c>
      <c r="G21" s="1232">
        <v>106</v>
      </c>
      <c r="H21" s="1232" t="s">
        <v>181</v>
      </c>
      <c r="I21" s="1232">
        <v>4</v>
      </c>
      <c r="J21" s="1232"/>
      <c r="K21" s="1232" t="s">
        <v>190</v>
      </c>
      <c r="L21" s="1236">
        <v>39475</v>
      </c>
      <c r="M21" s="1235">
        <f t="shared" si="0"/>
        <v>5176</v>
      </c>
      <c r="N21" s="1231">
        <v>1</v>
      </c>
      <c r="O21" s="1231">
        <v>1</v>
      </c>
      <c r="P21" s="1231"/>
      <c r="Q21" s="1231"/>
    </row>
    <row r="22" spans="1:17" ht="10.4" customHeight="1">
      <c r="A22" s="1231">
        <v>18</v>
      </c>
      <c r="B22" s="1232">
        <v>7111</v>
      </c>
      <c r="C22" s="1232" t="s">
        <v>205</v>
      </c>
      <c r="D22" s="1232" t="s">
        <v>187</v>
      </c>
      <c r="E22" s="1233" t="s">
        <v>195</v>
      </c>
      <c r="F22" s="1232" t="s">
        <v>180</v>
      </c>
      <c r="G22" s="1232">
        <v>106</v>
      </c>
      <c r="H22" s="1232" t="s">
        <v>181</v>
      </c>
      <c r="I22" s="1232">
        <v>4</v>
      </c>
      <c r="J22" s="1232"/>
      <c r="K22" s="1232" t="s">
        <v>190</v>
      </c>
      <c r="L22" s="1236">
        <v>39475</v>
      </c>
      <c r="M22" s="1235">
        <f t="shared" si="0"/>
        <v>5176</v>
      </c>
      <c r="N22" s="1231">
        <v>1</v>
      </c>
      <c r="O22" s="1231">
        <v>1</v>
      </c>
      <c r="P22" s="1231"/>
      <c r="Q22" s="1231"/>
    </row>
    <row r="23" spans="1:17" ht="10.4" customHeight="1">
      <c r="A23" s="1231">
        <v>19</v>
      </c>
      <c r="B23" s="1232">
        <v>7201</v>
      </c>
      <c r="C23" s="1232" t="s">
        <v>206</v>
      </c>
      <c r="D23" s="1232" t="s">
        <v>187</v>
      </c>
      <c r="E23" s="1233" t="s">
        <v>195</v>
      </c>
      <c r="F23" s="1232" t="s">
        <v>180</v>
      </c>
      <c r="G23" s="1232">
        <v>106</v>
      </c>
      <c r="H23" s="1232" t="s">
        <v>181</v>
      </c>
      <c r="I23" s="1232">
        <v>5</v>
      </c>
      <c r="J23" s="1232"/>
      <c r="K23" s="1232" t="s">
        <v>190</v>
      </c>
      <c r="L23" s="1236">
        <v>39818</v>
      </c>
      <c r="M23" s="1235">
        <f t="shared" si="0"/>
        <v>4833</v>
      </c>
      <c r="N23" s="1231">
        <v>1</v>
      </c>
      <c r="O23" s="1231">
        <v>1</v>
      </c>
      <c r="P23" s="1231">
        <v>1</v>
      </c>
      <c r="Q23" s="1231"/>
    </row>
    <row r="24" spans="1:17" ht="10.4" customHeight="1">
      <c r="A24" s="1231">
        <v>20</v>
      </c>
      <c r="B24" s="1232">
        <v>7202</v>
      </c>
      <c r="C24" s="1232" t="s">
        <v>207</v>
      </c>
      <c r="D24" s="1232" t="s">
        <v>187</v>
      </c>
      <c r="E24" s="1233" t="s">
        <v>195</v>
      </c>
      <c r="F24" s="1232" t="s">
        <v>180</v>
      </c>
      <c r="G24" s="1232">
        <v>106</v>
      </c>
      <c r="H24" s="1232" t="s">
        <v>181</v>
      </c>
      <c r="I24" s="1232">
        <v>5</v>
      </c>
      <c r="J24" s="1232"/>
      <c r="K24" s="1232" t="s">
        <v>190</v>
      </c>
      <c r="L24" s="1236">
        <v>39818</v>
      </c>
      <c r="M24" s="1235">
        <f t="shared" si="0"/>
        <v>4833</v>
      </c>
      <c r="N24" s="1231">
        <v>1</v>
      </c>
      <c r="O24" s="1231">
        <v>1</v>
      </c>
      <c r="P24" s="1231">
        <v>1</v>
      </c>
      <c r="Q24" s="1231"/>
    </row>
    <row r="25" spans="1:17" ht="10.4" customHeight="1">
      <c r="A25" s="1231">
        <v>21</v>
      </c>
      <c r="B25" s="1232">
        <v>7203</v>
      </c>
      <c r="C25" s="1232" t="s">
        <v>208</v>
      </c>
      <c r="D25" s="1232" t="s">
        <v>187</v>
      </c>
      <c r="E25" s="1233" t="s">
        <v>195</v>
      </c>
      <c r="F25" s="1232" t="s">
        <v>180</v>
      </c>
      <c r="G25" s="1232">
        <v>106</v>
      </c>
      <c r="H25" s="1232" t="s">
        <v>181</v>
      </c>
      <c r="I25" s="1232">
        <v>5</v>
      </c>
      <c r="J25" s="1232"/>
      <c r="K25" s="1232" t="s">
        <v>196</v>
      </c>
      <c r="L25" s="1236">
        <v>39818</v>
      </c>
      <c r="M25" s="1235">
        <f t="shared" si="0"/>
        <v>4833</v>
      </c>
      <c r="N25" s="1231">
        <v>1</v>
      </c>
      <c r="O25" s="1231">
        <v>1</v>
      </c>
      <c r="P25" s="1231">
        <v>1</v>
      </c>
      <c r="Q25" s="1231"/>
    </row>
    <row r="26" spans="1:17" ht="10.4" customHeight="1">
      <c r="A26" s="1231">
        <v>22</v>
      </c>
      <c r="B26" s="1232">
        <v>7204</v>
      </c>
      <c r="C26" s="1232" t="s">
        <v>209</v>
      </c>
      <c r="D26" s="1232" t="s">
        <v>187</v>
      </c>
      <c r="E26" s="1233" t="s">
        <v>195</v>
      </c>
      <c r="F26" s="1232" t="s">
        <v>180</v>
      </c>
      <c r="G26" s="1232">
        <v>105</v>
      </c>
      <c r="H26" s="1231" t="s">
        <v>181</v>
      </c>
      <c r="I26" s="1232">
        <v>5</v>
      </c>
      <c r="J26" s="1232"/>
      <c r="K26" s="1232" t="s">
        <v>196</v>
      </c>
      <c r="L26" s="1236">
        <v>39821</v>
      </c>
      <c r="M26" s="1235">
        <f t="shared" si="0"/>
        <v>4830</v>
      </c>
      <c r="N26" s="1231">
        <v>1</v>
      </c>
      <c r="O26" s="1231">
        <v>1</v>
      </c>
      <c r="P26" s="1231">
        <v>1</v>
      </c>
      <c r="Q26" s="1231"/>
    </row>
    <row r="27" spans="1:17" ht="10.4" customHeight="1">
      <c r="A27" s="1231">
        <v>23</v>
      </c>
      <c r="B27" s="1232">
        <v>7205</v>
      </c>
      <c r="C27" s="1232" t="s">
        <v>210</v>
      </c>
      <c r="D27" s="1232" t="s">
        <v>187</v>
      </c>
      <c r="E27" s="1233" t="s">
        <v>195</v>
      </c>
      <c r="F27" s="1232" t="s">
        <v>180</v>
      </c>
      <c r="G27" s="1232">
        <v>105</v>
      </c>
      <c r="H27" s="1231" t="s">
        <v>181</v>
      </c>
      <c r="I27" s="1232">
        <v>5</v>
      </c>
      <c r="J27" s="1232"/>
      <c r="K27" s="1232" t="s">
        <v>196</v>
      </c>
      <c r="L27" s="1236">
        <v>39821</v>
      </c>
      <c r="M27" s="1235">
        <f t="shared" si="0"/>
        <v>4830</v>
      </c>
      <c r="N27" s="1231">
        <v>1</v>
      </c>
      <c r="O27" s="1231">
        <v>1</v>
      </c>
      <c r="P27" s="1231">
        <v>1</v>
      </c>
      <c r="Q27" s="1231"/>
    </row>
    <row r="28" spans="1:17" ht="10.4" customHeight="1">
      <c r="A28" s="1231">
        <v>24</v>
      </c>
      <c r="B28" s="1232">
        <v>7206</v>
      </c>
      <c r="C28" s="1232" t="s">
        <v>211</v>
      </c>
      <c r="D28" s="1232" t="s">
        <v>187</v>
      </c>
      <c r="E28" s="1233" t="s">
        <v>195</v>
      </c>
      <c r="F28" s="1232" t="s">
        <v>180</v>
      </c>
      <c r="G28" s="1232">
        <v>105</v>
      </c>
      <c r="H28" s="1231" t="s">
        <v>181</v>
      </c>
      <c r="I28" s="1232">
        <v>5</v>
      </c>
      <c r="J28" s="1232"/>
      <c r="K28" s="1232" t="s">
        <v>196</v>
      </c>
      <c r="L28" s="1236">
        <v>39821</v>
      </c>
      <c r="M28" s="1235">
        <f t="shared" si="0"/>
        <v>4830</v>
      </c>
      <c r="N28" s="1231">
        <v>1</v>
      </c>
      <c r="O28" s="1231">
        <v>1</v>
      </c>
      <c r="P28" s="1231">
        <v>1</v>
      </c>
      <c r="Q28" s="1231"/>
    </row>
    <row r="29" spans="1:17" ht="10.4" customHeight="1">
      <c r="A29" s="1231">
        <v>25</v>
      </c>
      <c r="B29" s="1232">
        <v>7207</v>
      </c>
      <c r="C29" s="1232" t="s">
        <v>212</v>
      </c>
      <c r="D29" s="1231" t="s">
        <v>187</v>
      </c>
      <c r="E29" s="1237" t="s">
        <v>195</v>
      </c>
      <c r="F29" s="1232" t="s">
        <v>180</v>
      </c>
      <c r="G29" s="1232">
        <v>106</v>
      </c>
      <c r="H29" s="1232" t="s">
        <v>181</v>
      </c>
      <c r="I29" s="1232">
        <v>5</v>
      </c>
      <c r="J29" s="1232"/>
      <c r="K29" s="1232" t="s">
        <v>190</v>
      </c>
      <c r="L29" s="1234">
        <v>39821</v>
      </c>
      <c r="M29" s="1235">
        <f t="shared" si="0"/>
        <v>4830</v>
      </c>
      <c r="N29" s="1231">
        <v>1</v>
      </c>
      <c r="O29" s="1231">
        <v>1</v>
      </c>
      <c r="P29" s="1231">
        <v>1</v>
      </c>
      <c r="Q29" s="1231"/>
    </row>
    <row r="30" spans="1:17" ht="10.4" customHeight="1">
      <c r="A30" s="1231">
        <v>26</v>
      </c>
      <c r="B30" s="1232">
        <v>7208</v>
      </c>
      <c r="C30" s="1232" t="s">
        <v>213</v>
      </c>
      <c r="D30" s="1231" t="s">
        <v>187</v>
      </c>
      <c r="E30" s="1237" t="s">
        <v>195</v>
      </c>
      <c r="F30" s="1232" t="s">
        <v>180</v>
      </c>
      <c r="G30" s="1232">
        <v>106</v>
      </c>
      <c r="H30" s="1231" t="s">
        <v>181</v>
      </c>
      <c r="I30" s="1232">
        <v>5</v>
      </c>
      <c r="J30" s="1232"/>
      <c r="K30" s="1232" t="s">
        <v>182</v>
      </c>
      <c r="L30" s="1234">
        <v>39821</v>
      </c>
      <c r="M30" s="1235">
        <f t="shared" si="0"/>
        <v>4830</v>
      </c>
      <c r="N30" s="1231">
        <v>1</v>
      </c>
      <c r="O30" s="1231">
        <v>1</v>
      </c>
      <c r="P30" s="1231">
        <v>1</v>
      </c>
      <c r="Q30" s="1231"/>
    </row>
    <row r="31" spans="1:17" ht="10.4" customHeight="1">
      <c r="A31" s="1231">
        <v>27</v>
      </c>
      <c r="B31" s="1232">
        <v>7209</v>
      </c>
      <c r="C31" s="1232" t="s">
        <v>214</v>
      </c>
      <c r="D31" s="1231" t="s">
        <v>187</v>
      </c>
      <c r="E31" s="1237" t="s">
        <v>195</v>
      </c>
      <c r="F31" s="1232" t="s">
        <v>180</v>
      </c>
      <c r="G31" s="1232">
        <v>106</v>
      </c>
      <c r="H31" s="1232" t="s">
        <v>181</v>
      </c>
      <c r="I31" s="1232">
        <v>5</v>
      </c>
      <c r="J31" s="1232"/>
      <c r="K31" s="1231" t="s">
        <v>182</v>
      </c>
      <c r="L31" s="1234">
        <v>39821</v>
      </c>
      <c r="M31" s="1235">
        <f t="shared" si="0"/>
        <v>4830</v>
      </c>
      <c r="N31" s="1231">
        <v>1</v>
      </c>
      <c r="O31" s="1231">
        <v>1</v>
      </c>
      <c r="P31" s="1231">
        <v>1</v>
      </c>
      <c r="Q31" s="1231"/>
    </row>
    <row r="32" spans="1:17" ht="10.4" customHeight="1">
      <c r="A32" s="1231">
        <v>28</v>
      </c>
      <c r="B32" s="1232">
        <v>5501</v>
      </c>
      <c r="C32" s="1232" t="s">
        <v>215</v>
      </c>
      <c r="D32" s="1231" t="s">
        <v>178</v>
      </c>
      <c r="E32" s="1237" t="s">
        <v>179</v>
      </c>
      <c r="F32" s="1232" t="s">
        <v>180</v>
      </c>
      <c r="G32" s="1232">
        <v>101</v>
      </c>
      <c r="H32" s="1232" t="s">
        <v>181</v>
      </c>
      <c r="I32" s="1232" t="s">
        <v>216</v>
      </c>
      <c r="J32" s="1232"/>
      <c r="K32" s="1231" t="s">
        <v>196</v>
      </c>
      <c r="L32" s="1234">
        <v>40400</v>
      </c>
      <c r="M32" s="1235">
        <f t="shared" si="0"/>
        <v>4251</v>
      </c>
      <c r="N32" s="1231"/>
      <c r="O32" s="1231">
        <v>1</v>
      </c>
      <c r="P32" s="1231">
        <v>1</v>
      </c>
      <c r="Q32" s="1231"/>
    </row>
    <row r="33" spans="1:17" ht="10.4" customHeight="1">
      <c r="A33" s="1231">
        <v>29</v>
      </c>
      <c r="B33" s="1232">
        <v>5502</v>
      </c>
      <c r="C33" s="1232" t="s">
        <v>217</v>
      </c>
      <c r="D33" s="1231" t="s">
        <v>178</v>
      </c>
      <c r="E33" s="1237" t="s">
        <v>179</v>
      </c>
      <c r="F33" s="1232" t="s">
        <v>180</v>
      </c>
      <c r="G33" s="1232">
        <v>101</v>
      </c>
      <c r="H33" s="1232" t="s">
        <v>181</v>
      </c>
      <c r="I33" s="1232" t="s">
        <v>216</v>
      </c>
      <c r="J33" s="1232"/>
      <c r="K33" s="1231" t="s">
        <v>196</v>
      </c>
      <c r="L33" s="1234">
        <v>40400</v>
      </c>
      <c r="M33" s="1235">
        <f t="shared" si="0"/>
        <v>4251</v>
      </c>
      <c r="N33" s="1231"/>
      <c r="O33" s="1231">
        <v>1</v>
      </c>
      <c r="P33" s="1231">
        <v>1</v>
      </c>
      <c r="Q33" s="1231"/>
    </row>
    <row r="34" spans="1:17" ht="10.4" customHeight="1">
      <c r="A34" s="1231">
        <v>30</v>
      </c>
      <c r="B34" s="1232">
        <v>5504</v>
      </c>
      <c r="C34" s="1232" t="s">
        <v>218</v>
      </c>
      <c r="D34" s="1231" t="s">
        <v>178</v>
      </c>
      <c r="E34" s="1237" t="s">
        <v>179</v>
      </c>
      <c r="F34" s="1232" t="s">
        <v>180</v>
      </c>
      <c r="G34" s="1232">
        <v>101</v>
      </c>
      <c r="H34" s="1232" t="s">
        <v>181</v>
      </c>
      <c r="I34" s="1232" t="s">
        <v>216</v>
      </c>
      <c r="J34" s="1232"/>
      <c r="K34" s="1231" t="s">
        <v>196</v>
      </c>
      <c r="L34" s="1234">
        <v>40400</v>
      </c>
      <c r="M34" s="1235">
        <f t="shared" si="0"/>
        <v>4251</v>
      </c>
      <c r="N34" s="1231"/>
      <c r="O34" s="1231">
        <v>1</v>
      </c>
      <c r="P34" s="1231">
        <v>1</v>
      </c>
      <c r="Q34" s="1231"/>
    </row>
    <row r="35" spans="1:17" ht="10.4" customHeight="1">
      <c r="A35" s="1231">
        <v>31</v>
      </c>
      <c r="B35" s="1232">
        <v>5505</v>
      </c>
      <c r="C35" s="1232" t="s">
        <v>219</v>
      </c>
      <c r="D35" s="1231" t="s">
        <v>178</v>
      </c>
      <c r="E35" s="1237" t="s">
        <v>179</v>
      </c>
      <c r="F35" s="1232" t="s">
        <v>180</v>
      </c>
      <c r="G35" s="1232">
        <v>101</v>
      </c>
      <c r="H35" s="1232" t="s">
        <v>181</v>
      </c>
      <c r="I35" s="1232" t="s">
        <v>216</v>
      </c>
      <c r="J35" s="1232"/>
      <c r="K35" s="1231" t="s">
        <v>196</v>
      </c>
      <c r="L35" s="1234">
        <v>40400</v>
      </c>
      <c r="M35" s="1235">
        <f t="shared" si="0"/>
        <v>4251</v>
      </c>
      <c r="N35" s="1231"/>
      <c r="O35" s="1231">
        <v>1</v>
      </c>
      <c r="P35" s="1231">
        <v>1</v>
      </c>
      <c r="Q35" s="1231"/>
    </row>
    <row r="36" spans="1:17" ht="10.4" customHeight="1">
      <c r="A36" s="1231">
        <v>32</v>
      </c>
      <c r="B36" s="1232">
        <v>5506</v>
      </c>
      <c r="C36" s="1232" t="s">
        <v>220</v>
      </c>
      <c r="D36" s="1231" t="s">
        <v>178</v>
      </c>
      <c r="E36" s="1237" t="s">
        <v>179</v>
      </c>
      <c r="F36" s="1232" t="s">
        <v>180</v>
      </c>
      <c r="G36" s="1232">
        <v>101</v>
      </c>
      <c r="H36" s="1232" t="s">
        <v>181</v>
      </c>
      <c r="I36" s="1232" t="s">
        <v>216</v>
      </c>
      <c r="J36" s="1232"/>
      <c r="K36" s="1231" t="s">
        <v>196</v>
      </c>
      <c r="L36" s="1234">
        <v>40400</v>
      </c>
      <c r="M36" s="1235">
        <f t="shared" si="0"/>
        <v>4251</v>
      </c>
      <c r="N36" s="1231"/>
      <c r="O36" s="1231">
        <v>1</v>
      </c>
      <c r="P36" s="1231">
        <v>1</v>
      </c>
      <c r="Q36" s="1231"/>
    </row>
    <row r="37" spans="1:17" ht="10.4" customHeight="1">
      <c r="A37" s="1231">
        <v>33</v>
      </c>
      <c r="B37" s="1232">
        <v>5507</v>
      </c>
      <c r="C37" s="1232" t="s">
        <v>221</v>
      </c>
      <c r="D37" s="1231" t="s">
        <v>178</v>
      </c>
      <c r="E37" s="1233" t="s">
        <v>179</v>
      </c>
      <c r="F37" s="1232" t="s">
        <v>180</v>
      </c>
      <c r="G37" s="1232">
        <v>101</v>
      </c>
      <c r="H37" s="1231" t="s">
        <v>181</v>
      </c>
      <c r="I37" s="1232" t="s">
        <v>216</v>
      </c>
      <c r="J37" s="1232"/>
      <c r="K37" s="1231" t="s">
        <v>196</v>
      </c>
      <c r="L37" s="1234">
        <v>40400</v>
      </c>
      <c r="M37" s="1235">
        <f t="shared" ref="M37:M68" si="1">C$3-L37</f>
        <v>4251</v>
      </c>
      <c r="N37" s="1231"/>
      <c r="O37" s="1231">
        <v>1</v>
      </c>
      <c r="P37" s="1231">
        <v>1</v>
      </c>
      <c r="Q37" s="1231"/>
    </row>
    <row r="38" spans="1:17" ht="10.4" customHeight="1">
      <c r="A38" s="1231">
        <v>34</v>
      </c>
      <c r="B38" s="1232">
        <v>5508</v>
      </c>
      <c r="C38" s="1232" t="s">
        <v>222</v>
      </c>
      <c r="D38" s="1231" t="s">
        <v>178</v>
      </c>
      <c r="E38" s="1233" t="s">
        <v>179</v>
      </c>
      <c r="F38" s="1232" t="s">
        <v>180</v>
      </c>
      <c r="G38" s="1232">
        <v>101</v>
      </c>
      <c r="H38" s="1231" t="s">
        <v>181</v>
      </c>
      <c r="I38" s="1232" t="s">
        <v>216</v>
      </c>
      <c r="J38" s="1232"/>
      <c r="K38" s="1231" t="s">
        <v>196</v>
      </c>
      <c r="L38" s="1234">
        <v>40400</v>
      </c>
      <c r="M38" s="1235">
        <f t="shared" si="1"/>
        <v>4251</v>
      </c>
      <c r="N38" s="1231"/>
      <c r="O38" s="1231">
        <v>1</v>
      </c>
      <c r="P38" s="1231">
        <v>1</v>
      </c>
      <c r="Q38" s="1231"/>
    </row>
    <row r="39" spans="1:17" ht="10.4" customHeight="1">
      <c r="A39" s="1231">
        <v>35</v>
      </c>
      <c r="B39" s="1232">
        <v>5509</v>
      </c>
      <c r="C39" s="1232" t="s">
        <v>223</v>
      </c>
      <c r="D39" s="1232" t="s">
        <v>178</v>
      </c>
      <c r="E39" s="1233" t="s">
        <v>179</v>
      </c>
      <c r="F39" s="1232" t="s">
        <v>180</v>
      </c>
      <c r="G39" s="1232">
        <v>101</v>
      </c>
      <c r="H39" s="1231" t="s">
        <v>181</v>
      </c>
      <c r="I39" s="1232" t="s">
        <v>216</v>
      </c>
      <c r="J39" s="1232"/>
      <c r="K39" s="1232" t="s">
        <v>196</v>
      </c>
      <c r="L39" s="1234">
        <v>40400</v>
      </c>
      <c r="M39" s="1235">
        <f t="shared" si="1"/>
        <v>4251</v>
      </c>
      <c r="N39" s="1231"/>
      <c r="O39" s="1231">
        <v>1</v>
      </c>
      <c r="P39" s="1231">
        <v>1</v>
      </c>
      <c r="Q39" s="1231"/>
    </row>
    <row r="40" spans="1:17" ht="10.4" customHeight="1">
      <c r="A40" s="1231">
        <v>36</v>
      </c>
      <c r="B40" s="1232">
        <v>5510</v>
      </c>
      <c r="C40" s="1232" t="s">
        <v>224</v>
      </c>
      <c r="D40" s="1232" t="s">
        <v>178</v>
      </c>
      <c r="E40" s="1233" t="s">
        <v>179</v>
      </c>
      <c r="F40" s="1232" t="s">
        <v>180</v>
      </c>
      <c r="G40" s="1232">
        <v>101</v>
      </c>
      <c r="H40" s="1231" t="s">
        <v>181</v>
      </c>
      <c r="I40" s="1232" t="s">
        <v>216</v>
      </c>
      <c r="J40" s="1232"/>
      <c r="K40" s="1232" t="s">
        <v>182</v>
      </c>
      <c r="L40" s="1234">
        <v>40400</v>
      </c>
      <c r="M40" s="1235">
        <f t="shared" si="1"/>
        <v>4251</v>
      </c>
      <c r="N40" s="1231"/>
      <c r="O40" s="1231">
        <v>1</v>
      </c>
      <c r="P40" s="1231">
        <v>1</v>
      </c>
      <c r="Q40" s="1231"/>
    </row>
    <row r="41" spans="1:17" ht="10.4" customHeight="1">
      <c r="A41" s="1231">
        <v>37</v>
      </c>
      <c r="B41" s="1232">
        <v>5511</v>
      </c>
      <c r="C41" s="1232" t="s">
        <v>225</v>
      </c>
      <c r="D41" s="1232" t="s">
        <v>178</v>
      </c>
      <c r="E41" s="1233" t="s">
        <v>179</v>
      </c>
      <c r="F41" s="1232" t="s">
        <v>180</v>
      </c>
      <c r="G41" s="1232">
        <v>101</v>
      </c>
      <c r="H41" s="1231" t="s">
        <v>181</v>
      </c>
      <c r="I41" s="1232" t="s">
        <v>216</v>
      </c>
      <c r="J41" s="1232"/>
      <c r="K41" s="1232" t="s">
        <v>196</v>
      </c>
      <c r="L41" s="1234">
        <v>40400</v>
      </c>
      <c r="M41" s="1235">
        <f t="shared" si="1"/>
        <v>4251</v>
      </c>
      <c r="N41" s="1231"/>
      <c r="O41" s="1231">
        <v>1</v>
      </c>
      <c r="P41" s="1231">
        <v>1</v>
      </c>
      <c r="Q41" s="1231"/>
    </row>
    <row r="42" spans="1:17" ht="10.4" customHeight="1">
      <c r="A42" s="1231">
        <v>38</v>
      </c>
      <c r="B42" s="1232">
        <v>5512</v>
      </c>
      <c r="C42" s="1232" t="s">
        <v>226</v>
      </c>
      <c r="D42" s="1232" t="s">
        <v>178</v>
      </c>
      <c r="E42" s="1233" t="s">
        <v>179</v>
      </c>
      <c r="F42" s="1232" t="s">
        <v>180</v>
      </c>
      <c r="G42" s="1232">
        <v>101</v>
      </c>
      <c r="H42" s="1231" t="s">
        <v>181</v>
      </c>
      <c r="I42" s="1232" t="s">
        <v>216</v>
      </c>
      <c r="J42" s="1232"/>
      <c r="K42" s="1232" t="s">
        <v>196</v>
      </c>
      <c r="L42" s="1234">
        <v>40400</v>
      </c>
      <c r="M42" s="1235">
        <f t="shared" si="1"/>
        <v>4251</v>
      </c>
      <c r="N42" s="1231"/>
      <c r="O42" s="1231">
        <v>1</v>
      </c>
      <c r="P42" s="1231">
        <v>1</v>
      </c>
      <c r="Q42" s="1231"/>
    </row>
    <row r="43" spans="1:17" ht="10.4" customHeight="1">
      <c r="A43" s="1231">
        <v>39</v>
      </c>
      <c r="B43" s="1232">
        <v>5513</v>
      </c>
      <c r="C43" s="1232" t="s">
        <v>227</v>
      </c>
      <c r="D43" s="1231" t="s">
        <v>178</v>
      </c>
      <c r="E43" s="1233" t="s">
        <v>179</v>
      </c>
      <c r="F43" s="1232" t="s">
        <v>180</v>
      </c>
      <c r="G43" s="1232">
        <v>101</v>
      </c>
      <c r="H43" s="1231" t="s">
        <v>181</v>
      </c>
      <c r="I43" s="1232" t="s">
        <v>216</v>
      </c>
      <c r="J43" s="1232"/>
      <c r="K43" s="1231" t="s">
        <v>196</v>
      </c>
      <c r="L43" s="1234">
        <v>40400</v>
      </c>
      <c r="M43" s="1235">
        <f t="shared" si="1"/>
        <v>4251</v>
      </c>
      <c r="N43" s="1231"/>
      <c r="O43" s="1231">
        <v>1</v>
      </c>
      <c r="P43" s="1231">
        <v>1</v>
      </c>
      <c r="Q43" s="1231"/>
    </row>
    <row r="44" spans="1:17" ht="10.4" customHeight="1">
      <c r="A44" s="1231">
        <v>40</v>
      </c>
      <c r="B44" s="1232">
        <v>7210</v>
      </c>
      <c r="C44" s="1232" t="s">
        <v>228</v>
      </c>
      <c r="D44" s="1231" t="s">
        <v>187</v>
      </c>
      <c r="E44" s="1233" t="s">
        <v>195</v>
      </c>
      <c r="F44" s="1232" t="s">
        <v>180</v>
      </c>
      <c r="G44" s="1232">
        <v>98</v>
      </c>
      <c r="H44" s="1231" t="s">
        <v>181</v>
      </c>
      <c r="I44" s="1232" t="s">
        <v>216</v>
      </c>
      <c r="J44" s="1232"/>
      <c r="K44" s="1231" t="s">
        <v>196</v>
      </c>
      <c r="L44" s="1234">
        <v>40737</v>
      </c>
      <c r="M44" s="1235">
        <f t="shared" si="1"/>
        <v>3914</v>
      </c>
      <c r="N44" s="1231"/>
      <c r="O44" s="1231">
        <v>1</v>
      </c>
      <c r="P44" s="1231">
        <v>1</v>
      </c>
      <c r="Q44" s="1231"/>
    </row>
    <row r="45" spans="1:17" ht="10.4" customHeight="1">
      <c r="A45" s="1231">
        <v>41</v>
      </c>
      <c r="B45" s="1232">
        <v>7211</v>
      </c>
      <c r="C45" s="1232" t="s">
        <v>229</v>
      </c>
      <c r="D45" s="1231" t="s">
        <v>187</v>
      </c>
      <c r="E45" s="1233" t="s">
        <v>195</v>
      </c>
      <c r="F45" s="1232" t="s">
        <v>180</v>
      </c>
      <c r="G45" s="1232">
        <v>105</v>
      </c>
      <c r="H45" s="1231" t="s">
        <v>181</v>
      </c>
      <c r="I45" s="1232" t="s">
        <v>216</v>
      </c>
      <c r="J45" s="1232"/>
      <c r="K45" s="1231" t="s">
        <v>196</v>
      </c>
      <c r="L45" s="1234">
        <v>40737</v>
      </c>
      <c r="M45" s="1235">
        <f t="shared" si="1"/>
        <v>3914</v>
      </c>
      <c r="N45" s="1231"/>
      <c r="O45" s="1231">
        <v>1</v>
      </c>
      <c r="P45" s="1231">
        <v>1</v>
      </c>
      <c r="Q45" s="1231"/>
    </row>
    <row r="46" spans="1:17" ht="10.4" customHeight="1">
      <c r="A46" s="1231">
        <v>42</v>
      </c>
      <c r="B46" s="1232">
        <v>7212</v>
      </c>
      <c r="C46" s="1232" t="s">
        <v>230</v>
      </c>
      <c r="D46" s="1232" t="s">
        <v>187</v>
      </c>
      <c r="E46" s="1233" t="s">
        <v>195</v>
      </c>
      <c r="F46" s="1232" t="s">
        <v>180</v>
      </c>
      <c r="G46" s="1232">
        <v>98</v>
      </c>
      <c r="H46" s="1231" t="s">
        <v>181</v>
      </c>
      <c r="I46" s="1232" t="s">
        <v>216</v>
      </c>
      <c r="J46" s="1232"/>
      <c r="K46" s="1232" t="s">
        <v>196</v>
      </c>
      <c r="L46" s="1236">
        <v>40737</v>
      </c>
      <c r="M46" s="1235">
        <f t="shared" si="1"/>
        <v>3914</v>
      </c>
      <c r="N46" s="1231"/>
      <c r="O46" s="1231">
        <v>1</v>
      </c>
      <c r="P46" s="1231">
        <v>1</v>
      </c>
      <c r="Q46" s="1231"/>
    </row>
    <row r="47" spans="1:17" ht="10.4" customHeight="1">
      <c r="A47" s="1231">
        <v>43</v>
      </c>
      <c r="B47" s="1232">
        <v>7213</v>
      </c>
      <c r="C47" s="1232" t="s">
        <v>231</v>
      </c>
      <c r="D47" s="1232" t="s">
        <v>187</v>
      </c>
      <c r="E47" s="1233" t="s">
        <v>195</v>
      </c>
      <c r="F47" s="1232" t="s">
        <v>180</v>
      </c>
      <c r="G47" s="1232">
        <v>98</v>
      </c>
      <c r="H47" s="1231" t="s">
        <v>181</v>
      </c>
      <c r="I47" s="1232" t="s">
        <v>216</v>
      </c>
      <c r="J47" s="1232"/>
      <c r="K47" s="1232" t="s">
        <v>196</v>
      </c>
      <c r="L47" s="1236">
        <v>40737</v>
      </c>
      <c r="M47" s="1235">
        <f t="shared" si="1"/>
        <v>3914</v>
      </c>
      <c r="N47" s="1231">
        <v>1</v>
      </c>
      <c r="O47" s="1231">
        <v>1</v>
      </c>
      <c r="P47" s="1231">
        <v>1</v>
      </c>
      <c r="Q47" s="1231"/>
    </row>
    <row r="48" spans="1:17" ht="10.4" customHeight="1">
      <c r="A48" s="1231">
        <v>44</v>
      </c>
      <c r="B48" s="1232">
        <v>7214</v>
      </c>
      <c r="C48" s="1232" t="s">
        <v>232</v>
      </c>
      <c r="D48" s="1232" t="s">
        <v>187</v>
      </c>
      <c r="E48" s="1233" t="s">
        <v>195</v>
      </c>
      <c r="F48" s="1232" t="s">
        <v>180</v>
      </c>
      <c r="G48" s="1232">
        <v>98</v>
      </c>
      <c r="H48" s="1231" t="s">
        <v>181</v>
      </c>
      <c r="I48" s="1232" t="s">
        <v>216</v>
      </c>
      <c r="J48" s="1232"/>
      <c r="K48" s="1232" t="s">
        <v>196</v>
      </c>
      <c r="L48" s="1236">
        <v>40737</v>
      </c>
      <c r="M48" s="1235">
        <f t="shared" si="1"/>
        <v>3914</v>
      </c>
      <c r="N48" s="1231">
        <v>1</v>
      </c>
      <c r="O48" s="1231">
        <v>1</v>
      </c>
      <c r="P48" s="1231">
        <v>1</v>
      </c>
      <c r="Q48" s="1231"/>
    </row>
    <row r="49" spans="1:24" ht="10.4" customHeight="1">
      <c r="A49" s="1231">
        <v>45</v>
      </c>
      <c r="B49" s="1232">
        <v>7215</v>
      </c>
      <c r="C49" s="1232" t="s">
        <v>233</v>
      </c>
      <c r="D49" s="1232" t="s">
        <v>187</v>
      </c>
      <c r="E49" s="1233" t="s">
        <v>195</v>
      </c>
      <c r="F49" s="1232" t="s">
        <v>180</v>
      </c>
      <c r="G49" s="1232">
        <v>98</v>
      </c>
      <c r="H49" s="1231" t="s">
        <v>181</v>
      </c>
      <c r="I49" s="1232" t="s">
        <v>216</v>
      </c>
      <c r="J49" s="1232"/>
      <c r="K49" s="1232" t="s">
        <v>190</v>
      </c>
      <c r="L49" s="1236">
        <v>40737</v>
      </c>
      <c r="M49" s="1235">
        <f t="shared" si="1"/>
        <v>3914</v>
      </c>
      <c r="N49" s="1231">
        <v>1</v>
      </c>
      <c r="O49" s="1231">
        <v>1</v>
      </c>
      <c r="P49" s="1231">
        <v>1</v>
      </c>
      <c r="Q49" s="1231"/>
    </row>
    <row r="50" spans="1:24" ht="10.4" customHeight="1">
      <c r="A50" s="1231">
        <v>46</v>
      </c>
      <c r="B50" s="1232">
        <v>7216</v>
      </c>
      <c r="C50" s="1232" t="s">
        <v>234</v>
      </c>
      <c r="D50" s="1232" t="s">
        <v>187</v>
      </c>
      <c r="E50" s="1233" t="s">
        <v>195</v>
      </c>
      <c r="F50" s="1232" t="s">
        <v>180</v>
      </c>
      <c r="G50" s="1232">
        <v>98</v>
      </c>
      <c r="H50" s="1231" t="s">
        <v>181</v>
      </c>
      <c r="I50" s="1232" t="s">
        <v>216</v>
      </c>
      <c r="J50" s="1232"/>
      <c r="K50" s="1232" t="s">
        <v>190</v>
      </c>
      <c r="L50" s="1236">
        <v>40737</v>
      </c>
      <c r="M50" s="1235">
        <f t="shared" si="1"/>
        <v>3914</v>
      </c>
      <c r="N50" s="1231">
        <v>1</v>
      </c>
      <c r="O50" s="1231">
        <v>1</v>
      </c>
      <c r="P50" s="1231">
        <v>1</v>
      </c>
      <c r="Q50" s="1231"/>
    </row>
    <row r="51" spans="1:24" s="1" customFormat="1" ht="10.4" customHeight="1">
      <c r="A51" s="1231">
        <v>47</v>
      </c>
      <c r="B51" s="1232">
        <v>7217</v>
      </c>
      <c r="C51" s="1232" t="s">
        <v>235</v>
      </c>
      <c r="D51" s="1232" t="s">
        <v>187</v>
      </c>
      <c r="E51" s="1233" t="s">
        <v>195</v>
      </c>
      <c r="F51" s="1232" t="s">
        <v>180</v>
      </c>
      <c r="G51" s="1232">
        <v>98</v>
      </c>
      <c r="H51" s="1231" t="s">
        <v>181</v>
      </c>
      <c r="I51" s="1232" t="s">
        <v>216</v>
      </c>
      <c r="J51" s="1232"/>
      <c r="K51" s="1232" t="s">
        <v>190</v>
      </c>
      <c r="L51" s="1236">
        <v>40737</v>
      </c>
      <c r="M51" s="1235">
        <f t="shared" si="1"/>
        <v>3914</v>
      </c>
      <c r="N51" s="1231">
        <v>1</v>
      </c>
      <c r="O51" s="1231">
        <v>1</v>
      </c>
      <c r="P51" s="1231">
        <v>1</v>
      </c>
      <c r="Q51" s="1231"/>
      <c r="R51"/>
      <c r="S51"/>
      <c r="T51" s="795"/>
      <c r="U51" s="795"/>
      <c r="V51" s="795"/>
      <c r="W51" s="795"/>
      <c r="X51" s="795"/>
    </row>
    <row r="52" spans="1:24" ht="10.4" customHeight="1">
      <c r="A52" s="1231">
        <v>48</v>
      </c>
      <c r="B52" s="1232">
        <v>7218</v>
      </c>
      <c r="C52" s="1232" t="s">
        <v>236</v>
      </c>
      <c r="D52" s="1232" t="s">
        <v>187</v>
      </c>
      <c r="E52" s="1233" t="s">
        <v>195</v>
      </c>
      <c r="F52" s="1232" t="s">
        <v>180</v>
      </c>
      <c r="G52" s="1232">
        <v>98</v>
      </c>
      <c r="H52" s="1231" t="s">
        <v>181</v>
      </c>
      <c r="I52" s="1232" t="s">
        <v>216</v>
      </c>
      <c r="J52" s="1232"/>
      <c r="K52" s="1231" t="s">
        <v>190</v>
      </c>
      <c r="L52" s="1236">
        <v>40737</v>
      </c>
      <c r="M52" s="1235">
        <f t="shared" si="1"/>
        <v>3914</v>
      </c>
      <c r="N52" s="1231">
        <v>1</v>
      </c>
      <c r="O52" s="1231">
        <v>1</v>
      </c>
      <c r="P52" s="1231">
        <v>1</v>
      </c>
      <c r="Q52" s="1231"/>
    </row>
    <row r="53" spans="1:24" ht="10.4" customHeight="1">
      <c r="A53" s="1231">
        <v>49</v>
      </c>
      <c r="B53" s="1232">
        <v>7219</v>
      </c>
      <c r="C53" s="1232" t="s">
        <v>237</v>
      </c>
      <c r="D53" s="1232" t="s">
        <v>187</v>
      </c>
      <c r="E53" s="1233" t="s">
        <v>195</v>
      </c>
      <c r="F53" s="1232" t="s">
        <v>180</v>
      </c>
      <c r="G53" s="1232">
        <v>98</v>
      </c>
      <c r="H53" s="1231" t="s">
        <v>181</v>
      </c>
      <c r="I53" s="1232" t="s">
        <v>216</v>
      </c>
      <c r="J53" s="1232"/>
      <c r="K53" s="1231" t="s">
        <v>190</v>
      </c>
      <c r="L53" s="1236">
        <v>40737</v>
      </c>
      <c r="M53" s="1235">
        <f t="shared" si="1"/>
        <v>3914</v>
      </c>
      <c r="N53" s="1231">
        <v>1</v>
      </c>
      <c r="O53" s="1231">
        <v>1</v>
      </c>
      <c r="P53" s="1231">
        <v>1</v>
      </c>
      <c r="Q53" s="1231"/>
    </row>
    <row r="54" spans="1:24" ht="10.4" customHeight="1">
      <c r="A54" s="1231">
        <v>50</v>
      </c>
      <c r="B54" s="1232">
        <v>7220</v>
      </c>
      <c r="C54" s="1232" t="s">
        <v>238</v>
      </c>
      <c r="D54" s="1232" t="s">
        <v>187</v>
      </c>
      <c r="E54" s="1233" t="s">
        <v>195</v>
      </c>
      <c r="F54" s="1232" t="s">
        <v>180</v>
      </c>
      <c r="G54" s="1232">
        <v>98</v>
      </c>
      <c r="H54" s="1231" t="s">
        <v>181</v>
      </c>
      <c r="I54" s="1232" t="s">
        <v>216</v>
      </c>
      <c r="J54" s="1232"/>
      <c r="K54" s="1231" t="s">
        <v>182</v>
      </c>
      <c r="L54" s="1236">
        <v>40737</v>
      </c>
      <c r="M54" s="1235">
        <f t="shared" si="1"/>
        <v>3914</v>
      </c>
      <c r="N54" s="1231">
        <v>1</v>
      </c>
      <c r="O54" s="1231">
        <v>1</v>
      </c>
      <c r="P54" s="1231">
        <v>1</v>
      </c>
      <c r="Q54" s="1231"/>
    </row>
    <row r="55" spans="1:24" ht="10.4" customHeight="1">
      <c r="A55" s="1231">
        <v>51</v>
      </c>
      <c r="B55" s="1232">
        <v>7221</v>
      </c>
      <c r="C55" s="1232" t="s">
        <v>239</v>
      </c>
      <c r="D55" s="1232" t="s">
        <v>187</v>
      </c>
      <c r="E55" s="1233" t="s">
        <v>195</v>
      </c>
      <c r="F55" s="1232" t="s">
        <v>180</v>
      </c>
      <c r="G55" s="1232">
        <v>98</v>
      </c>
      <c r="H55" s="1231" t="s">
        <v>181</v>
      </c>
      <c r="I55" s="1232" t="s">
        <v>216</v>
      </c>
      <c r="J55" s="1232"/>
      <c r="K55" s="1232" t="s">
        <v>182</v>
      </c>
      <c r="L55" s="1236">
        <v>40737</v>
      </c>
      <c r="M55" s="1235">
        <f t="shared" si="1"/>
        <v>3914</v>
      </c>
      <c r="N55" s="1231">
        <v>1</v>
      </c>
      <c r="O55" s="1231">
        <v>1</v>
      </c>
      <c r="P55" s="1231">
        <v>1</v>
      </c>
      <c r="Q55" s="1231"/>
    </row>
    <row r="56" spans="1:24" ht="10.4" customHeight="1">
      <c r="A56" s="1231">
        <v>52</v>
      </c>
      <c r="B56" s="1232">
        <v>2401</v>
      </c>
      <c r="C56" s="1232" t="s">
        <v>240</v>
      </c>
      <c r="D56" s="1232" t="s">
        <v>241</v>
      </c>
      <c r="E56" s="1233" t="s">
        <v>242</v>
      </c>
      <c r="F56" s="1232" t="s">
        <v>189</v>
      </c>
      <c r="G56" s="1232">
        <v>86</v>
      </c>
      <c r="H56" s="1231" t="s">
        <v>181</v>
      </c>
      <c r="I56" s="1232">
        <v>5</v>
      </c>
      <c r="J56" s="1232"/>
      <c r="K56" s="1232" t="s">
        <v>190</v>
      </c>
      <c r="L56" s="1236">
        <v>41226</v>
      </c>
      <c r="M56" s="1235">
        <f t="shared" si="1"/>
        <v>3425</v>
      </c>
      <c r="N56" s="1231"/>
      <c r="O56" s="1231">
        <v>1</v>
      </c>
      <c r="P56" s="1231">
        <v>1</v>
      </c>
      <c r="Q56" s="1231"/>
      <c r="R56" s="795"/>
    </row>
    <row r="57" spans="1:24" ht="10.4" customHeight="1">
      <c r="A57" s="1231">
        <v>53</v>
      </c>
      <c r="B57" s="1232">
        <v>2402</v>
      </c>
      <c r="C57" s="1232" t="s">
        <v>243</v>
      </c>
      <c r="D57" s="1232" t="s">
        <v>241</v>
      </c>
      <c r="E57" s="1233" t="s">
        <v>242</v>
      </c>
      <c r="F57" s="1232" t="s">
        <v>189</v>
      </c>
      <c r="G57" s="1232">
        <v>86</v>
      </c>
      <c r="H57" s="1231" t="s">
        <v>181</v>
      </c>
      <c r="I57" s="1231">
        <v>5</v>
      </c>
      <c r="J57" s="1231"/>
      <c r="K57" s="1232" t="s">
        <v>190</v>
      </c>
      <c r="L57" s="1236">
        <v>41226</v>
      </c>
      <c r="M57" s="1235">
        <f t="shared" si="1"/>
        <v>3425</v>
      </c>
      <c r="N57" s="1231"/>
      <c r="O57" s="1231">
        <v>1</v>
      </c>
      <c r="P57" s="1231">
        <v>1</v>
      </c>
      <c r="Q57" s="1231"/>
    </row>
    <row r="58" spans="1:24" ht="10.4" customHeight="1">
      <c r="A58" s="1231">
        <v>54</v>
      </c>
      <c r="B58" s="1232">
        <v>2403</v>
      </c>
      <c r="C58" s="1232" t="s">
        <v>244</v>
      </c>
      <c r="D58" s="1232" t="s">
        <v>241</v>
      </c>
      <c r="E58" s="1233" t="s">
        <v>242</v>
      </c>
      <c r="F58" s="1232" t="s">
        <v>189</v>
      </c>
      <c r="G58" s="1232">
        <v>86</v>
      </c>
      <c r="H58" s="1231" t="s">
        <v>181</v>
      </c>
      <c r="I58" s="1231">
        <v>5</v>
      </c>
      <c r="J58" s="1231"/>
      <c r="K58" s="1232" t="s">
        <v>190</v>
      </c>
      <c r="L58" s="1236">
        <v>41226</v>
      </c>
      <c r="M58" s="1235">
        <f t="shared" si="1"/>
        <v>3425</v>
      </c>
      <c r="N58" s="1231"/>
      <c r="O58" s="1231">
        <v>1</v>
      </c>
      <c r="P58" s="1231">
        <v>1</v>
      </c>
      <c r="Q58" s="1231"/>
    </row>
    <row r="59" spans="1:24" ht="10.4" customHeight="1">
      <c r="A59" s="1231">
        <v>55</v>
      </c>
      <c r="B59" s="1232">
        <v>7301</v>
      </c>
      <c r="C59" s="1232" t="s">
        <v>245</v>
      </c>
      <c r="D59" s="1232" t="s">
        <v>187</v>
      </c>
      <c r="E59" s="1233" t="s">
        <v>195</v>
      </c>
      <c r="F59" s="1232" t="s">
        <v>180</v>
      </c>
      <c r="G59" s="1232">
        <v>106</v>
      </c>
      <c r="H59" s="1231" t="s">
        <v>181</v>
      </c>
      <c r="I59" s="1231" t="s">
        <v>216</v>
      </c>
      <c r="J59" s="1231"/>
      <c r="K59" s="1232" t="s">
        <v>182</v>
      </c>
      <c r="L59" s="1236">
        <v>41256</v>
      </c>
      <c r="M59" s="1235">
        <f t="shared" si="1"/>
        <v>3395</v>
      </c>
      <c r="N59" s="1231">
        <v>1</v>
      </c>
      <c r="O59" s="1231">
        <v>1</v>
      </c>
      <c r="P59" s="1231">
        <v>1</v>
      </c>
      <c r="Q59" s="1231"/>
      <c r="S59" s="795"/>
    </row>
    <row r="60" spans="1:24" ht="10.4" customHeight="1">
      <c r="A60" s="1231">
        <v>56</v>
      </c>
      <c r="B60" s="1232">
        <v>7302</v>
      </c>
      <c r="C60" s="1232" t="s">
        <v>246</v>
      </c>
      <c r="D60" s="1232" t="s">
        <v>187</v>
      </c>
      <c r="E60" s="1233" t="s">
        <v>195</v>
      </c>
      <c r="F60" s="1232" t="s">
        <v>180</v>
      </c>
      <c r="G60" s="1232">
        <v>106</v>
      </c>
      <c r="H60" s="1231" t="s">
        <v>181</v>
      </c>
      <c r="I60" s="1231" t="s">
        <v>216</v>
      </c>
      <c r="J60" s="1231"/>
      <c r="K60" s="1232" t="s">
        <v>190</v>
      </c>
      <c r="L60" s="1236">
        <v>41256</v>
      </c>
      <c r="M60" s="1235">
        <f t="shared" si="1"/>
        <v>3395</v>
      </c>
      <c r="N60" s="1231">
        <v>1</v>
      </c>
      <c r="O60" s="1231">
        <v>1</v>
      </c>
      <c r="P60" s="1231">
        <v>1</v>
      </c>
      <c r="Q60" s="1231"/>
    </row>
    <row r="61" spans="1:24" ht="10.4" customHeight="1">
      <c r="A61" s="1231">
        <v>57</v>
      </c>
      <c r="B61" s="1232">
        <v>7303</v>
      </c>
      <c r="C61" s="1232" t="s">
        <v>247</v>
      </c>
      <c r="D61" s="1231" t="s">
        <v>187</v>
      </c>
      <c r="E61" s="1233" t="s">
        <v>195</v>
      </c>
      <c r="F61" s="1232" t="s">
        <v>180</v>
      </c>
      <c r="G61" s="1232">
        <v>106</v>
      </c>
      <c r="H61" s="1231" t="s">
        <v>181</v>
      </c>
      <c r="I61" s="1232" t="s">
        <v>216</v>
      </c>
      <c r="J61" s="1232"/>
      <c r="K61" s="1232" t="s">
        <v>182</v>
      </c>
      <c r="L61" s="1236">
        <v>41528</v>
      </c>
      <c r="M61" s="1235">
        <f t="shared" si="1"/>
        <v>3123</v>
      </c>
      <c r="N61" s="1231">
        <v>1</v>
      </c>
      <c r="O61" s="1231">
        <v>1</v>
      </c>
      <c r="P61" s="1231">
        <v>1</v>
      </c>
      <c r="Q61" s="1231"/>
    </row>
    <row r="62" spans="1:24" ht="10.4" customHeight="1">
      <c r="A62" s="1231">
        <v>58</v>
      </c>
      <c r="B62" s="1232">
        <v>7304</v>
      </c>
      <c r="C62" s="1232" t="s">
        <v>248</v>
      </c>
      <c r="D62" s="1231" t="s">
        <v>187</v>
      </c>
      <c r="E62" s="1233" t="s">
        <v>195</v>
      </c>
      <c r="F62" s="1232" t="s">
        <v>180</v>
      </c>
      <c r="G62" s="1232">
        <v>106</v>
      </c>
      <c r="H62" s="1231" t="s">
        <v>181</v>
      </c>
      <c r="I62" s="1232" t="s">
        <v>216</v>
      </c>
      <c r="J62" s="1232"/>
      <c r="K62" s="1232" t="s">
        <v>182</v>
      </c>
      <c r="L62" s="1236">
        <v>41528</v>
      </c>
      <c r="M62" s="1235">
        <f t="shared" si="1"/>
        <v>3123</v>
      </c>
      <c r="N62" s="1231">
        <v>1</v>
      </c>
      <c r="O62" s="1231">
        <v>1</v>
      </c>
      <c r="P62" s="1231">
        <v>1</v>
      </c>
      <c r="Q62" s="1231"/>
    </row>
    <row r="63" spans="1:24" ht="10.4" customHeight="1">
      <c r="A63" s="1231">
        <v>59</v>
      </c>
      <c r="B63" s="1232">
        <v>7305</v>
      </c>
      <c r="C63" s="1232" t="s">
        <v>249</v>
      </c>
      <c r="D63" s="1231" t="s">
        <v>187</v>
      </c>
      <c r="E63" s="1233" t="s">
        <v>195</v>
      </c>
      <c r="F63" s="1232" t="s">
        <v>180</v>
      </c>
      <c r="G63" s="1232">
        <v>106</v>
      </c>
      <c r="H63" s="1231" t="s">
        <v>181</v>
      </c>
      <c r="I63" s="1232" t="s">
        <v>216</v>
      </c>
      <c r="J63" s="1232"/>
      <c r="K63" s="1232" t="s">
        <v>182</v>
      </c>
      <c r="L63" s="1236">
        <v>41528</v>
      </c>
      <c r="M63" s="1235">
        <f t="shared" si="1"/>
        <v>3123</v>
      </c>
      <c r="N63" s="1231">
        <v>1</v>
      </c>
      <c r="O63" s="1231">
        <v>1</v>
      </c>
      <c r="P63" s="1231">
        <v>1</v>
      </c>
      <c r="Q63" s="1231"/>
    </row>
    <row r="64" spans="1:24" ht="10.4" customHeight="1">
      <c r="A64" s="1231">
        <v>60</v>
      </c>
      <c r="B64" s="1232">
        <v>7306</v>
      </c>
      <c r="C64" s="1232" t="s">
        <v>250</v>
      </c>
      <c r="D64" s="1231" t="s">
        <v>187</v>
      </c>
      <c r="E64" s="1233" t="s">
        <v>195</v>
      </c>
      <c r="F64" s="1232" t="s">
        <v>180</v>
      </c>
      <c r="G64" s="1232">
        <v>106</v>
      </c>
      <c r="H64" s="1231" t="s">
        <v>181</v>
      </c>
      <c r="I64" s="1232" t="s">
        <v>216</v>
      </c>
      <c r="J64" s="1232"/>
      <c r="K64" s="1232" t="s">
        <v>196</v>
      </c>
      <c r="L64" s="1236">
        <v>41528</v>
      </c>
      <c r="M64" s="1235">
        <f t="shared" si="1"/>
        <v>3123</v>
      </c>
      <c r="N64" s="1231">
        <v>1</v>
      </c>
      <c r="O64" s="1231">
        <v>1</v>
      </c>
      <c r="P64" s="1231">
        <v>1</v>
      </c>
      <c r="Q64" s="1231"/>
    </row>
    <row r="65" spans="1:17" ht="10.4" customHeight="1">
      <c r="A65" s="1231">
        <v>61</v>
      </c>
      <c r="B65" s="1232">
        <v>7307</v>
      </c>
      <c r="C65" s="1232" t="s">
        <v>251</v>
      </c>
      <c r="D65" s="1231" t="s">
        <v>187</v>
      </c>
      <c r="E65" s="1233" t="s">
        <v>195</v>
      </c>
      <c r="F65" s="1232" t="s">
        <v>180</v>
      </c>
      <c r="G65" s="1232">
        <v>106</v>
      </c>
      <c r="H65" s="1232" t="s">
        <v>181</v>
      </c>
      <c r="I65" s="1232" t="s">
        <v>216</v>
      </c>
      <c r="J65" s="1232"/>
      <c r="K65" s="1232" t="s">
        <v>196</v>
      </c>
      <c r="L65" s="1236">
        <v>41549</v>
      </c>
      <c r="M65" s="1235">
        <f t="shared" si="1"/>
        <v>3102</v>
      </c>
      <c r="N65" s="1231">
        <v>1</v>
      </c>
      <c r="O65" s="1231">
        <v>1</v>
      </c>
      <c r="P65" s="1231">
        <v>1</v>
      </c>
      <c r="Q65" s="1231"/>
    </row>
    <row r="66" spans="1:17" ht="10.4" customHeight="1">
      <c r="A66" s="1231">
        <v>62</v>
      </c>
      <c r="B66" s="1232">
        <v>7308</v>
      </c>
      <c r="C66" s="1232" t="s">
        <v>252</v>
      </c>
      <c r="D66" s="1232" t="s">
        <v>187</v>
      </c>
      <c r="E66" s="1233" t="s">
        <v>195</v>
      </c>
      <c r="F66" s="1232" t="s">
        <v>180</v>
      </c>
      <c r="G66" s="1232">
        <v>106</v>
      </c>
      <c r="H66" s="1232" t="s">
        <v>181</v>
      </c>
      <c r="I66" s="1232" t="s">
        <v>216</v>
      </c>
      <c r="J66" s="1232"/>
      <c r="K66" s="1232" t="s">
        <v>182</v>
      </c>
      <c r="L66" s="1236">
        <v>41549</v>
      </c>
      <c r="M66" s="1235">
        <f t="shared" si="1"/>
        <v>3102</v>
      </c>
      <c r="N66" s="1231">
        <v>1</v>
      </c>
      <c r="O66" s="1231">
        <v>1</v>
      </c>
      <c r="P66" s="1231">
        <v>1</v>
      </c>
      <c r="Q66" s="1231"/>
    </row>
    <row r="67" spans="1:17" ht="10.4" customHeight="1">
      <c r="A67" s="1231">
        <v>63</v>
      </c>
      <c r="B67" s="1232">
        <v>7309</v>
      </c>
      <c r="C67" s="1232" t="s">
        <v>253</v>
      </c>
      <c r="D67" s="1232" t="s">
        <v>187</v>
      </c>
      <c r="E67" s="1233" t="s">
        <v>195</v>
      </c>
      <c r="F67" s="1232" t="s">
        <v>180</v>
      </c>
      <c r="G67" s="1232">
        <v>106</v>
      </c>
      <c r="H67" s="1232" t="s">
        <v>181</v>
      </c>
      <c r="I67" s="1232" t="s">
        <v>216</v>
      </c>
      <c r="J67" s="1232"/>
      <c r="K67" s="1232" t="s">
        <v>190</v>
      </c>
      <c r="L67" s="1236">
        <v>41549</v>
      </c>
      <c r="M67" s="1235">
        <f t="shared" si="1"/>
        <v>3102</v>
      </c>
      <c r="N67" s="1231">
        <v>1</v>
      </c>
      <c r="O67" s="1231">
        <v>1</v>
      </c>
      <c r="P67" s="1231">
        <v>1</v>
      </c>
      <c r="Q67" s="1231"/>
    </row>
    <row r="68" spans="1:17" ht="10.4" customHeight="1">
      <c r="A68" s="1231">
        <v>64</v>
      </c>
      <c r="B68" s="1232">
        <v>7310</v>
      </c>
      <c r="C68" s="1232" t="s">
        <v>254</v>
      </c>
      <c r="D68" s="1232" t="s">
        <v>187</v>
      </c>
      <c r="E68" s="1233" t="s">
        <v>195</v>
      </c>
      <c r="F68" s="1232" t="s">
        <v>180</v>
      </c>
      <c r="G68" s="1232">
        <v>106</v>
      </c>
      <c r="H68" s="1232" t="s">
        <v>181</v>
      </c>
      <c r="I68" s="1232" t="s">
        <v>216</v>
      </c>
      <c r="J68" s="1232"/>
      <c r="K68" s="1232" t="s">
        <v>190</v>
      </c>
      <c r="L68" s="1236">
        <v>41549</v>
      </c>
      <c r="M68" s="1235">
        <f t="shared" si="1"/>
        <v>3102</v>
      </c>
      <c r="N68" s="1231">
        <v>1</v>
      </c>
      <c r="O68" s="1231">
        <v>1</v>
      </c>
      <c r="P68" s="1231">
        <v>1</v>
      </c>
      <c r="Q68" s="1231"/>
    </row>
    <row r="69" spans="1:17" ht="10.4" customHeight="1">
      <c r="A69" s="1231">
        <v>65</v>
      </c>
      <c r="B69" s="1232">
        <v>7311</v>
      </c>
      <c r="C69" s="1232" t="s">
        <v>255</v>
      </c>
      <c r="D69" s="1231" t="s">
        <v>187</v>
      </c>
      <c r="E69" s="1233" t="s">
        <v>195</v>
      </c>
      <c r="F69" s="1232" t="s">
        <v>180</v>
      </c>
      <c r="G69" s="1232">
        <v>106</v>
      </c>
      <c r="H69" s="1231" t="s">
        <v>181</v>
      </c>
      <c r="I69" s="1232" t="s">
        <v>216</v>
      </c>
      <c r="J69" s="1232"/>
      <c r="K69" s="1231" t="s">
        <v>190</v>
      </c>
      <c r="L69" s="1234">
        <v>41549</v>
      </c>
      <c r="M69" s="1235">
        <f t="shared" ref="M69:M100" si="2">C$3-L69</f>
        <v>3102</v>
      </c>
      <c r="N69" s="1231">
        <v>1</v>
      </c>
      <c r="O69" s="1231">
        <v>1</v>
      </c>
      <c r="P69" s="1231">
        <v>1</v>
      </c>
      <c r="Q69" s="1231"/>
    </row>
    <row r="70" spans="1:17" ht="10.4" customHeight="1">
      <c r="A70" s="1231">
        <v>66</v>
      </c>
      <c r="B70" s="1232">
        <v>7401</v>
      </c>
      <c r="C70" s="1232" t="s">
        <v>256</v>
      </c>
      <c r="D70" s="1231" t="s">
        <v>187</v>
      </c>
      <c r="E70" s="1233" t="s">
        <v>195</v>
      </c>
      <c r="F70" s="1232" t="s">
        <v>180</v>
      </c>
      <c r="G70" s="1232">
        <v>106</v>
      </c>
      <c r="H70" s="1231" t="s">
        <v>181</v>
      </c>
      <c r="I70" s="1232" t="s">
        <v>257</v>
      </c>
      <c r="J70" s="1232"/>
      <c r="K70" s="1231" t="s">
        <v>196</v>
      </c>
      <c r="L70" s="1234">
        <v>41981</v>
      </c>
      <c r="M70" s="1235">
        <f t="shared" si="2"/>
        <v>2670</v>
      </c>
      <c r="N70" s="1231">
        <v>1</v>
      </c>
      <c r="O70" s="1231">
        <v>1</v>
      </c>
      <c r="P70" s="1231">
        <v>1</v>
      </c>
      <c r="Q70" s="1231"/>
    </row>
    <row r="71" spans="1:17" ht="10.4" customHeight="1">
      <c r="A71" s="1231">
        <v>67</v>
      </c>
      <c r="B71" s="1232">
        <v>7402</v>
      </c>
      <c r="C71" s="1232" t="s">
        <v>258</v>
      </c>
      <c r="D71" s="1231" t="s">
        <v>187</v>
      </c>
      <c r="E71" s="1233" t="s">
        <v>195</v>
      </c>
      <c r="F71" s="1232" t="s">
        <v>180</v>
      </c>
      <c r="G71" s="1232">
        <v>106</v>
      </c>
      <c r="H71" s="1231" t="s">
        <v>181</v>
      </c>
      <c r="I71" s="1232" t="s">
        <v>257</v>
      </c>
      <c r="J71" s="1232"/>
      <c r="K71" s="1231" t="s">
        <v>196</v>
      </c>
      <c r="L71" s="1234">
        <v>41981</v>
      </c>
      <c r="M71" s="1235">
        <f t="shared" si="2"/>
        <v>2670</v>
      </c>
      <c r="N71" s="1231">
        <v>1</v>
      </c>
      <c r="O71" s="1231">
        <v>1</v>
      </c>
      <c r="P71" s="1231">
        <v>1</v>
      </c>
      <c r="Q71" s="1231"/>
    </row>
    <row r="72" spans="1:17" ht="10.4" customHeight="1">
      <c r="A72" s="1231">
        <v>68</v>
      </c>
      <c r="B72" s="1232">
        <v>2501</v>
      </c>
      <c r="C72" s="1232" t="s">
        <v>259</v>
      </c>
      <c r="D72" s="1231" t="s">
        <v>187</v>
      </c>
      <c r="E72" s="1233" t="s">
        <v>188</v>
      </c>
      <c r="F72" s="1232" t="s">
        <v>189</v>
      </c>
      <c r="G72" s="1232">
        <v>85</v>
      </c>
      <c r="H72" s="1231" t="s">
        <v>181</v>
      </c>
      <c r="I72" s="1232" t="s">
        <v>257</v>
      </c>
      <c r="J72" s="1232"/>
      <c r="K72" s="1231" t="s">
        <v>190</v>
      </c>
      <c r="L72" s="1234">
        <v>41982</v>
      </c>
      <c r="M72" s="1235">
        <f t="shared" si="2"/>
        <v>2669</v>
      </c>
      <c r="N72" s="1231"/>
      <c r="O72" s="1231">
        <v>1</v>
      </c>
      <c r="P72" s="1231">
        <v>1</v>
      </c>
      <c r="Q72" s="1231"/>
    </row>
    <row r="73" spans="1:17" ht="10.4" customHeight="1">
      <c r="A73" s="1231">
        <v>69</v>
      </c>
      <c r="B73" s="1232">
        <v>7403</v>
      </c>
      <c r="C73" s="1232" t="s">
        <v>260</v>
      </c>
      <c r="D73" s="1231" t="s">
        <v>187</v>
      </c>
      <c r="E73" s="1233" t="s">
        <v>195</v>
      </c>
      <c r="F73" s="1232" t="s">
        <v>180</v>
      </c>
      <c r="G73" s="1232">
        <v>106</v>
      </c>
      <c r="H73" s="1231" t="s">
        <v>181</v>
      </c>
      <c r="I73" s="1232" t="s">
        <v>257</v>
      </c>
      <c r="J73" s="1232"/>
      <c r="K73" s="1231" t="s">
        <v>182</v>
      </c>
      <c r="L73" s="1234">
        <v>41983</v>
      </c>
      <c r="M73" s="1235">
        <f t="shared" si="2"/>
        <v>2668</v>
      </c>
      <c r="N73" s="1231">
        <v>1</v>
      </c>
      <c r="O73" s="1231">
        <v>1</v>
      </c>
      <c r="P73" s="1231">
        <v>1</v>
      </c>
      <c r="Q73" s="1231"/>
    </row>
    <row r="74" spans="1:17" ht="10.4" customHeight="1">
      <c r="A74" s="1231">
        <v>70</v>
      </c>
      <c r="B74" s="1232">
        <v>7404</v>
      </c>
      <c r="C74" s="1232" t="s">
        <v>261</v>
      </c>
      <c r="D74" s="1231" t="s">
        <v>187</v>
      </c>
      <c r="E74" s="1233" t="s">
        <v>195</v>
      </c>
      <c r="F74" s="1232" t="s">
        <v>180</v>
      </c>
      <c r="G74" s="1232">
        <v>106</v>
      </c>
      <c r="H74" s="1231" t="s">
        <v>181</v>
      </c>
      <c r="I74" s="1232" t="s">
        <v>257</v>
      </c>
      <c r="J74" s="1232"/>
      <c r="K74" s="1231" t="s">
        <v>182</v>
      </c>
      <c r="L74" s="1234">
        <v>41983</v>
      </c>
      <c r="M74" s="1235">
        <f t="shared" si="2"/>
        <v>2668</v>
      </c>
      <c r="N74" s="1231">
        <v>1</v>
      </c>
      <c r="O74" s="1231">
        <v>1</v>
      </c>
      <c r="P74" s="1231">
        <v>1</v>
      </c>
      <c r="Q74" s="1231"/>
    </row>
    <row r="75" spans="1:17" ht="10.4" customHeight="1">
      <c r="A75" s="1231">
        <v>71</v>
      </c>
      <c r="B75" s="1232">
        <v>7405</v>
      </c>
      <c r="C75" s="1232" t="s">
        <v>262</v>
      </c>
      <c r="D75" s="1231" t="s">
        <v>187</v>
      </c>
      <c r="E75" s="1233" t="s">
        <v>195</v>
      </c>
      <c r="F75" s="1232" t="s">
        <v>180</v>
      </c>
      <c r="G75" s="1232">
        <v>106</v>
      </c>
      <c r="H75" s="1231" t="s">
        <v>181</v>
      </c>
      <c r="I75" s="1232" t="s">
        <v>257</v>
      </c>
      <c r="J75" s="1232"/>
      <c r="K75" s="1231" t="s">
        <v>182</v>
      </c>
      <c r="L75" s="1234">
        <v>42296</v>
      </c>
      <c r="M75" s="1235">
        <f t="shared" si="2"/>
        <v>2355</v>
      </c>
      <c r="N75" s="1231">
        <v>1</v>
      </c>
      <c r="O75" s="1231">
        <v>1</v>
      </c>
      <c r="P75" s="1231">
        <v>1</v>
      </c>
      <c r="Q75" s="1231"/>
    </row>
    <row r="76" spans="1:17" ht="10.4" customHeight="1">
      <c r="A76" s="1231">
        <v>72</v>
      </c>
      <c r="B76" s="1232">
        <v>7406</v>
      </c>
      <c r="C76" s="1232" t="s">
        <v>263</v>
      </c>
      <c r="D76" s="1231" t="s">
        <v>187</v>
      </c>
      <c r="E76" s="1233" t="s">
        <v>195</v>
      </c>
      <c r="F76" s="1232" t="s">
        <v>180</v>
      </c>
      <c r="G76" s="1232">
        <v>106</v>
      </c>
      <c r="H76" s="1231" t="s">
        <v>181</v>
      </c>
      <c r="I76" s="1232" t="s">
        <v>257</v>
      </c>
      <c r="J76" s="1232"/>
      <c r="K76" s="1231" t="s">
        <v>182</v>
      </c>
      <c r="L76" s="1234">
        <v>42296</v>
      </c>
      <c r="M76" s="1235">
        <f t="shared" si="2"/>
        <v>2355</v>
      </c>
      <c r="N76" s="1231">
        <v>1</v>
      </c>
      <c r="O76" s="1231">
        <v>1</v>
      </c>
      <c r="P76" s="1231">
        <v>1</v>
      </c>
      <c r="Q76" s="1231"/>
    </row>
    <row r="77" spans="1:17" ht="10.4" customHeight="1">
      <c r="A77" s="1231">
        <v>73</v>
      </c>
      <c r="B77" s="1232">
        <v>7407</v>
      </c>
      <c r="C77" s="1232" t="s">
        <v>264</v>
      </c>
      <c r="D77" s="1231" t="s">
        <v>187</v>
      </c>
      <c r="E77" s="1233" t="s">
        <v>195</v>
      </c>
      <c r="F77" s="1232" t="s">
        <v>180</v>
      </c>
      <c r="G77" s="1232">
        <v>106</v>
      </c>
      <c r="H77" s="1231" t="s">
        <v>181</v>
      </c>
      <c r="I77" s="1232" t="s">
        <v>257</v>
      </c>
      <c r="J77" s="1232"/>
      <c r="K77" s="1231" t="s">
        <v>196</v>
      </c>
      <c r="L77" s="1234">
        <v>42296</v>
      </c>
      <c r="M77" s="1235">
        <f t="shared" si="2"/>
        <v>2355</v>
      </c>
      <c r="N77" s="1231">
        <v>1</v>
      </c>
      <c r="O77" s="1231">
        <v>1</v>
      </c>
      <c r="P77" s="1231">
        <v>1</v>
      </c>
      <c r="Q77" s="1231"/>
    </row>
    <row r="78" spans="1:17" ht="10.4" customHeight="1">
      <c r="A78" s="1231">
        <v>74</v>
      </c>
      <c r="B78" s="1232">
        <v>7408</v>
      </c>
      <c r="C78" s="1232" t="s">
        <v>265</v>
      </c>
      <c r="D78" s="1231" t="s">
        <v>187</v>
      </c>
      <c r="E78" s="1233" t="s">
        <v>195</v>
      </c>
      <c r="F78" s="1232" t="s">
        <v>180</v>
      </c>
      <c r="G78" s="1232">
        <v>106</v>
      </c>
      <c r="H78" s="1231" t="s">
        <v>181</v>
      </c>
      <c r="I78" s="1232" t="s">
        <v>257</v>
      </c>
      <c r="J78" s="1232"/>
      <c r="K78" s="1231" t="s">
        <v>196</v>
      </c>
      <c r="L78" s="1234">
        <v>42296</v>
      </c>
      <c r="M78" s="1235">
        <f t="shared" si="2"/>
        <v>2355</v>
      </c>
      <c r="N78" s="1231">
        <v>1</v>
      </c>
      <c r="O78" s="1231">
        <v>1</v>
      </c>
      <c r="P78" s="1231">
        <v>1</v>
      </c>
      <c r="Q78" s="1231"/>
    </row>
    <row r="79" spans="1:17" ht="10.4" customHeight="1">
      <c r="A79" s="1231">
        <v>75</v>
      </c>
      <c r="B79" s="1232">
        <v>7409</v>
      </c>
      <c r="C79" s="1232" t="s">
        <v>266</v>
      </c>
      <c r="D79" s="1231" t="s">
        <v>187</v>
      </c>
      <c r="E79" s="1233" t="s">
        <v>195</v>
      </c>
      <c r="F79" s="1232" t="s">
        <v>180</v>
      </c>
      <c r="G79" s="1232">
        <v>106</v>
      </c>
      <c r="H79" s="1231" t="s">
        <v>181</v>
      </c>
      <c r="I79" s="1232" t="s">
        <v>257</v>
      </c>
      <c r="J79" s="1232"/>
      <c r="K79" s="1231" t="s">
        <v>190</v>
      </c>
      <c r="L79" s="1234">
        <v>42296</v>
      </c>
      <c r="M79" s="1235">
        <f t="shared" si="2"/>
        <v>2355</v>
      </c>
      <c r="N79" s="1231">
        <v>1</v>
      </c>
      <c r="O79" s="1231">
        <v>1</v>
      </c>
      <c r="P79" s="1231">
        <v>1</v>
      </c>
      <c r="Q79" s="1231"/>
    </row>
    <row r="80" spans="1:17" ht="10.4" customHeight="1">
      <c r="A80" s="1231">
        <v>76</v>
      </c>
      <c r="B80" s="1232">
        <v>5001</v>
      </c>
      <c r="C80" s="1232" t="s">
        <v>267</v>
      </c>
      <c r="D80" s="1231" t="s">
        <v>178</v>
      </c>
      <c r="E80" s="1233" t="s">
        <v>268</v>
      </c>
      <c r="F80" s="1232" t="s">
        <v>180</v>
      </c>
      <c r="G80" s="1232">
        <v>98</v>
      </c>
      <c r="H80" s="1231" t="s">
        <v>269</v>
      </c>
      <c r="I80" s="1232" t="s">
        <v>270</v>
      </c>
      <c r="J80" s="1232"/>
      <c r="K80" s="1231" t="s">
        <v>190</v>
      </c>
      <c r="L80" s="1234">
        <v>42619</v>
      </c>
      <c r="M80" s="1235">
        <f t="shared" si="2"/>
        <v>2032</v>
      </c>
      <c r="N80" s="1231">
        <v>1</v>
      </c>
      <c r="O80" s="1231">
        <v>1</v>
      </c>
      <c r="P80" s="1231">
        <v>1</v>
      </c>
      <c r="Q80" s="1231"/>
    </row>
    <row r="81" spans="1:17" ht="10.4" customHeight="1">
      <c r="A81" s="1231">
        <v>77</v>
      </c>
      <c r="B81" s="1232">
        <v>8025</v>
      </c>
      <c r="C81" s="1232" t="s">
        <v>271</v>
      </c>
      <c r="D81" s="1232" t="s">
        <v>272</v>
      </c>
      <c r="E81" s="1233" t="s">
        <v>273</v>
      </c>
      <c r="F81" s="1232" t="s">
        <v>274</v>
      </c>
      <c r="G81" s="1232">
        <v>118</v>
      </c>
      <c r="H81" s="1231" t="s">
        <v>269</v>
      </c>
      <c r="I81" s="1232">
        <v>6</v>
      </c>
      <c r="J81" s="1232"/>
      <c r="K81" s="1232" t="s">
        <v>190</v>
      </c>
      <c r="L81" s="1236">
        <v>43306</v>
      </c>
      <c r="M81" s="1235">
        <f t="shared" si="2"/>
        <v>1345</v>
      </c>
      <c r="N81" s="1231">
        <v>1</v>
      </c>
      <c r="O81" s="1231">
        <v>2</v>
      </c>
      <c r="P81" s="1231">
        <v>1</v>
      </c>
      <c r="Q81" s="1231"/>
    </row>
    <row r="82" spans="1:17" ht="10.4" customHeight="1">
      <c r="A82" s="1231">
        <v>78</v>
      </c>
      <c r="B82" s="1232">
        <v>8026</v>
      </c>
      <c r="C82" s="1232" t="s">
        <v>275</v>
      </c>
      <c r="D82" s="1231" t="s">
        <v>272</v>
      </c>
      <c r="E82" s="1233" t="s">
        <v>273</v>
      </c>
      <c r="F82" s="1232" t="s">
        <v>274</v>
      </c>
      <c r="G82" s="1232">
        <v>118</v>
      </c>
      <c r="H82" s="1231" t="s">
        <v>269</v>
      </c>
      <c r="I82" s="1232">
        <v>6</v>
      </c>
      <c r="J82" s="1232"/>
      <c r="K82" s="1231" t="s">
        <v>190</v>
      </c>
      <c r="L82" s="1234">
        <v>43304</v>
      </c>
      <c r="M82" s="1235">
        <f t="shared" si="2"/>
        <v>1347</v>
      </c>
      <c r="N82" s="1231">
        <v>1</v>
      </c>
      <c r="O82" s="1231">
        <v>2</v>
      </c>
      <c r="P82" s="1231">
        <v>1</v>
      </c>
      <c r="Q82" s="1231"/>
    </row>
    <row r="83" spans="1:17" ht="10.4" customHeight="1">
      <c r="A83" s="1231">
        <v>79</v>
      </c>
      <c r="B83" s="1232">
        <v>8028</v>
      </c>
      <c r="C83" s="1232" t="s">
        <v>276</v>
      </c>
      <c r="D83" s="1231" t="s">
        <v>272</v>
      </c>
      <c r="E83" s="1233" t="s">
        <v>273</v>
      </c>
      <c r="F83" s="1232" t="s">
        <v>274</v>
      </c>
      <c r="G83" s="1232">
        <v>118</v>
      </c>
      <c r="H83" s="1231" t="s">
        <v>269</v>
      </c>
      <c r="I83" s="1232">
        <v>6</v>
      </c>
      <c r="J83" s="1232"/>
      <c r="K83" s="1231" t="s">
        <v>190</v>
      </c>
      <c r="L83" s="1234">
        <v>43304</v>
      </c>
      <c r="M83" s="1235">
        <f t="shared" si="2"/>
        <v>1347</v>
      </c>
      <c r="N83" s="1231">
        <v>1</v>
      </c>
      <c r="O83" s="1231">
        <v>2</v>
      </c>
      <c r="P83" s="1231">
        <v>1</v>
      </c>
      <c r="Q83" s="1231"/>
    </row>
    <row r="84" spans="1:17" ht="10.4" customHeight="1">
      <c r="A84" s="1231">
        <v>80</v>
      </c>
      <c r="B84" s="1232">
        <v>8027</v>
      </c>
      <c r="C84" s="1232" t="s">
        <v>277</v>
      </c>
      <c r="D84" s="1231" t="s">
        <v>272</v>
      </c>
      <c r="E84" s="1233" t="s">
        <v>273</v>
      </c>
      <c r="F84" s="1232" t="s">
        <v>274</v>
      </c>
      <c r="G84" s="1232">
        <v>118</v>
      </c>
      <c r="H84" s="1231" t="s">
        <v>269</v>
      </c>
      <c r="I84" s="1232">
        <v>6</v>
      </c>
      <c r="J84" s="1232"/>
      <c r="K84" s="1232" t="s">
        <v>190</v>
      </c>
      <c r="L84" s="1234">
        <v>43304</v>
      </c>
      <c r="M84" s="1235">
        <f t="shared" si="2"/>
        <v>1347</v>
      </c>
      <c r="N84" s="1231">
        <v>1</v>
      </c>
      <c r="O84" s="1231">
        <v>2</v>
      </c>
      <c r="P84" s="1231">
        <v>1</v>
      </c>
      <c r="Q84" s="1231"/>
    </row>
    <row r="85" spans="1:17" ht="10.4" customHeight="1">
      <c r="A85" s="1231">
        <v>81</v>
      </c>
      <c r="B85" s="1232">
        <v>8029</v>
      </c>
      <c r="C85" s="1232" t="s">
        <v>278</v>
      </c>
      <c r="D85" s="1231" t="s">
        <v>272</v>
      </c>
      <c r="E85" s="1233" t="s">
        <v>273</v>
      </c>
      <c r="F85" s="1232" t="s">
        <v>274</v>
      </c>
      <c r="G85" s="1232">
        <v>118</v>
      </c>
      <c r="H85" s="1231" t="s">
        <v>269</v>
      </c>
      <c r="I85" s="1232">
        <v>6</v>
      </c>
      <c r="J85" s="1232"/>
      <c r="K85" s="1232" t="s">
        <v>190</v>
      </c>
      <c r="L85" s="1234">
        <v>43304</v>
      </c>
      <c r="M85" s="1235">
        <f t="shared" si="2"/>
        <v>1347</v>
      </c>
      <c r="N85" s="1231">
        <v>1</v>
      </c>
      <c r="O85" s="1231">
        <v>2</v>
      </c>
      <c r="P85" s="1231">
        <v>1</v>
      </c>
      <c r="Q85" s="1231"/>
    </row>
    <row r="86" spans="1:17" ht="10.4" customHeight="1">
      <c r="A86" s="1231">
        <v>82</v>
      </c>
      <c r="B86" s="1232">
        <v>8030</v>
      </c>
      <c r="C86" s="1232" t="s">
        <v>279</v>
      </c>
      <c r="D86" s="1231" t="s">
        <v>272</v>
      </c>
      <c r="E86" s="1233" t="s">
        <v>273</v>
      </c>
      <c r="F86" s="1232" t="s">
        <v>274</v>
      </c>
      <c r="G86" s="1232">
        <v>118</v>
      </c>
      <c r="H86" s="1231" t="s">
        <v>269</v>
      </c>
      <c r="I86" s="1232">
        <v>6</v>
      </c>
      <c r="J86" s="1232"/>
      <c r="K86" s="1232" t="s">
        <v>190</v>
      </c>
      <c r="L86" s="1234">
        <v>43308</v>
      </c>
      <c r="M86" s="1235">
        <f t="shared" si="2"/>
        <v>1343</v>
      </c>
      <c r="N86" s="1231">
        <v>1</v>
      </c>
      <c r="O86" s="1231">
        <v>2</v>
      </c>
      <c r="P86" s="1231">
        <v>1</v>
      </c>
      <c r="Q86" s="1231"/>
    </row>
    <row r="87" spans="1:17" ht="10.4" customHeight="1">
      <c r="A87" s="1231">
        <v>83</v>
      </c>
      <c r="B87" s="1232">
        <v>2502</v>
      </c>
      <c r="C87" s="1232" t="s">
        <v>280</v>
      </c>
      <c r="D87" s="1231" t="s">
        <v>187</v>
      </c>
      <c r="E87" s="1233" t="s">
        <v>188</v>
      </c>
      <c r="F87" s="1232" t="s">
        <v>189</v>
      </c>
      <c r="G87" s="1232">
        <v>85</v>
      </c>
      <c r="H87" s="1231" t="s">
        <v>181</v>
      </c>
      <c r="I87" s="1232" t="s">
        <v>257</v>
      </c>
      <c r="J87" s="1232"/>
      <c r="K87" s="1232" t="s">
        <v>196</v>
      </c>
      <c r="L87" s="1234">
        <v>43112</v>
      </c>
      <c r="M87" s="1235">
        <f t="shared" si="2"/>
        <v>1539</v>
      </c>
      <c r="N87" s="1231"/>
      <c r="O87" s="1231">
        <v>1</v>
      </c>
      <c r="P87" s="1231">
        <v>1</v>
      </c>
      <c r="Q87" s="1231"/>
    </row>
    <row r="88" spans="1:17" ht="10.4" customHeight="1">
      <c r="A88" s="1231">
        <v>84</v>
      </c>
      <c r="B88" s="1232">
        <v>8031</v>
      </c>
      <c r="C88" s="1232" t="s">
        <v>281</v>
      </c>
      <c r="D88" s="1231" t="s">
        <v>272</v>
      </c>
      <c r="E88" s="1233" t="s">
        <v>273</v>
      </c>
      <c r="F88" s="1232" t="s">
        <v>274</v>
      </c>
      <c r="G88" s="1232">
        <v>118</v>
      </c>
      <c r="H88" s="1231" t="s">
        <v>269</v>
      </c>
      <c r="I88" s="1232">
        <v>6</v>
      </c>
      <c r="J88" s="1232"/>
      <c r="K88" s="1232" t="s">
        <v>190</v>
      </c>
      <c r="L88" s="1234">
        <v>43308</v>
      </c>
      <c r="M88" s="1235">
        <f t="shared" si="2"/>
        <v>1343</v>
      </c>
      <c r="N88" s="1231">
        <v>1</v>
      </c>
      <c r="O88" s="1231">
        <v>2</v>
      </c>
      <c r="P88" s="1231">
        <v>1</v>
      </c>
      <c r="Q88" s="1231"/>
    </row>
    <row r="89" spans="1:17" ht="10.4" customHeight="1">
      <c r="A89" s="1231">
        <v>85</v>
      </c>
      <c r="B89" s="1232">
        <v>8033</v>
      </c>
      <c r="C89" s="1232" t="s">
        <v>282</v>
      </c>
      <c r="D89" s="1231" t="s">
        <v>272</v>
      </c>
      <c r="E89" s="1233" t="s">
        <v>273</v>
      </c>
      <c r="F89" s="1232" t="s">
        <v>274</v>
      </c>
      <c r="G89" s="1232">
        <v>118</v>
      </c>
      <c r="H89" s="1231" t="s">
        <v>269</v>
      </c>
      <c r="I89" s="1232">
        <v>6</v>
      </c>
      <c r="J89" s="1232"/>
      <c r="K89" s="1232" t="s">
        <v>190</v>
      </c>
      <c r="L89" s="1234">
        <v>43308</v>
      </c>
      <c r="M89" s="1235">
        <f t="shared" si="2"/>
        <v>1343</v>
      </c>
      <c r="N89" s="1231">
        <v>1</v>
      </c>
      <c r="O89" s="1231">
        <v>2</v>
      </c>
      <c r="P89" s="1231">
        <v>1</v>
      </c>
      <c r="Q89" s="1231"/>
    </row>
    <row r="90" spans="1:17" ht="10.4" customHeight="1">
      <c r="A90" s="1231">
        <v>86</v>
      </c>
      <c r="B90" s="1232">
        <v>8034</v>
      </c>
      <c r="C90" s="1232" t="s">
        <v>283</v>
      </c>
      <c r="D90" s="1231" t="s">
        <v>272</v>
      </c>
      <c r="E90" s="1233" t="s">
        <v>273</v>
      </c>
      <c r="F90" s="1232" t="s">
        <v>274</v>
      </c>
      <c r="G90" s="1232">
        <v>118</v>
      </c>
      <c r="H90" s="1231" t="s">
        <v>269</v>
      </c>
      <c r="I90" s="1232">
        <v>6</v>
      </c>
      <c r="J90" s="1232"/>
      <c r="K90" s="1232" t="s">
        <v>190</v>
      </c>
      <c r="L90" s="1234">
        <v>43308</v>
      </c>
      <c r="M90" s="1235">
        <f t="shared" si="2"/>
        <v>1343</v>
      </c>
      <c r="N90" s="1231">
        <v>1</v>
      </c>
      <c r="O90" s="1231">
        <v>2</v>
      </c>
      <c r="P90" s="1231">
        <v>1</v>
      </c>
      <c r="Q90" s="1231"/>
    </row>
    <row r="91" spans="1:17" ht="10.4" customHeight="1">
      <c r="A91" s="1231">
        <v>87</v>
      </c>
      <c r="B91" s="1232">
        <v>8032</v>
      </c>
      <c r="C91" s="1232" t="s">
        <v>284</v>
      </c>
      <c r="D91" s="1231" t="s">
        <v>272</v>
      </c>
      <c r="E91" s="1233" t="s">
        <v>273</v>
      </c>
      <c r="F91" s="1232" t="s">
        <v>274</v>
      </c>
      <c r="G91" s="1232">
        <v>118</v>
      </c>
      <c r="H91" s="1231" t="s">
        <v>269</v>
      </c>
      <c r="I91" s="1232">
        <v>6</v>
      </c>
      <c r="J91" s="1232"/>
      <c r="K91" s="1232" t="s">
        <v>190</v>
      </c>
      <c r="L91" s="1234">
        <v>43308</v>
      </c>
      <c r="M91" s="1235">
        <f t="shared" si="2"/>
        <v>1343</v>
      </c>
      <c r="N91" s="1231">
        <v>1</v>
      </c>
      <c r="O91" s="1231">
        <v>2</v>
      </c>
      <c r="P91" s="1231">
        <v>1</v>
      </c>
      <c r="Q91" s="1231"/>
    </row>
    <row r="92" spans="1:17" ht="10.4" customHeight="1">
      <c r="A92" s="1231">
        <v>88</v>
      </c>
      <c r="B92" s="1232">
        <v>5002</v>
      </c>
      <c r="C92" s="1232" t="s">
        <v>285</v>
      </c>
      <c r="D92" s="1231" t="s">
        <v>178</v>
      </c>
      <c r="E92" s="1233" t="s">
        <v>268</v>
      </c>
      <c r="F92" s="1232" t="s">
        <v>180</v>
      </c>
      <c r="G92" s="1232">
        <v>98</v>
      </c>
      <c r="H92" s="1231" t="s">
        <v>269</v>
      </c>
      <c r="I92" s="1232" t="s">
        <v>270</v>
      </c>
      <c r="J92" s="1232"/>
      <c r="K92" s="1232" t="s">
        <v>190</v>
      </c>
      <c r="L92" s="1234">
        <v>43238</v>
      </c>
      <c r="M92" s="1235">
        <f t="shared" si="2"/>
        <v>1413</v>
      </c>
      <c r="N92" s="1231">
        <v>1</v>
      </c>
      <c r="O92" s="1231">
        <v>1</v>
      </c>
      <c r="P92" s="1231">
        <v>1</v>
      </c>
      <c r="Q92" s="1231"/>
    </row>
    <row r="93" spans="1:17" ht="10.4" customHeight="1">
      <c r="A93" s="1231">
        <v>89</v>
      </c>
      <c r="B93" s="1232">
        <v>5003</v>
      </c>
      <c r="C93" s="1232" t="s">
        <v>286</v>
      </c>
      <c r="D93" s="1231" t="s">
        <v>178</v>
      </c>
      <c r="E93" s="1233" t="s">
        <v>268</v>
      </c>
      <c r="F93" s="1232" t="s">
        <v>180</v>
      </c>
      <c r="G93" s="1232">
        <v>98</v>
      </c>
      <c r="H93" s="1231" t="s">
        <v>269</v>
      </c>
      <c r="I93" s="1232" t="s">
        <v>270</v>
      </c>
      <c r="J93" s="1232"/>
      <c r="K93" s="1232" t="s">
        <v>182</v>
      </c>
      <c r="L93" s="1234">
        <v>43238</v>
      </c>
      <c r="M93" s="1235">
        <f t="shared" si="2"/>
        <v>1413</v>
      </c>
      <c r="N93" s="1231">
        <v>1</v>
      </c>
      <c r="O93" s="1231">
        <v>1</v>
      </c>
      <c r="P93" s="1231">
        <v>1</v>
      </c>
      <c r="Q93" s="1231"/>
    </row>
    <row r="94" spans="1:17" ht="10.4" customHeight="1">
      <c r="A94" s="1231">
        <v>90</v>
      </c>
      <c r="B94" s="1232">
        <v>5004</v>
      </c>
      <c r="C94" s="1232" t="s">
        <v>287</v>
      </c>
      <c r="D94" s="1231" t="s">
        <v>178</v>
      </c>
      <c r="E94" s="1233" t="s">
        <v>268</v>
      </c>
      <c r="F94" s="1232" t="s">
        <v>180</v>
      </c>
      <c r="G94" s="1232">
        <v>98</v>
      </c>
      <c r="H94" s="1231" t="s">
        <v>269</v>
      </c>
      <c r="I94" s="1232" t="s">
        <v>270</v>
      </c>
      <c r="J94" s="1232"/>
      <c r="K94" s="1232" t="s">
        <v>182</v>
      </c>
      <c r="L94" s="1234">
        <v>43238</v>
      </c>
      <c r="M94" s="1235">
        <f t="shared" si="2"/>
        <v>1413</v>
      </c>
      <c r="N94" s="1231">
        <v>1</v>
      </c>
      <c r="O94" s="1231">
        <v>1</v>
      </c>
      <c r="P94" s="1231">
        <v>1</v>
      </c>
      <c r="Q94" s="1231"/>
    </row>
    <row r="95" spans="1:17" ht="10.4" customHeight="1">
      <c r="A95" s="1231">
        <v>91</v>
      </c>
      <c r="B95" s="1232">
        <v>8001</v>
      </c>
      <c r="C95" s="1232" t="s">
        <v>288</v>
      </c>
      <c r="D95" s="1232" t="s">
        <v>272</v>
      </c>
      <c r="E95" s="1233" t="s">
        <v>273</v>
      </c>
      <c r="F95" s="1232" t="s">
        <v>274</v>
      </c>
      <c r="G95" s="1232">
        <v>118</v>
      </c>
      <c r="H95" s="1231" t="s">
        <v>269</v>
      </c>
      <c r="I95" s="1232">
        <v>6</v>
      </c>
      <c r="J95" s="1232"/>
      <c r="K95" s="1232" t="s">
        <v>289</v>
      </c>
      <c r="L95" s="1236">
        <v>43283</v>
      </c>
      <c r="M95" s="1235">
        <f t="shared" si="2"/>
        <v>1368</v>
      </c>
      <c r="N95" s="1231">
        <v>1</v>
      </c>
      <c r="O95" s="1231">
        <v>2</v>
      </c>
      <c r="P95" s="1231">
        <v>1</v>
      </c>
      <c r="Q95" s="1231"/>
    </row>
    <row r="96" spans="1:17" ht="10.4" customHeight="1">
      <c r="A96" s="1231">
        <v>92</v>
      </c>
      <c r="B96" s="1232">
        <v>8010</v>
      </c>
      <c r="C96" s="1232" t="s">
        <v>290</v>
      </c>
      <c r="D96" s="1231" t="s">
        <v>272</v>
      </c>
      <c r="E96" s="1233" t="s">
        <v>273</v>
      </c>
      <c r="F96" s="1232" t="s">
        <v>274</v>
      </c>
      <c r="G96" s="1232">
        <v>118</v>
      </c>
      <c r="H96" s="1231" t="s">
        <v>269</v>
      </c>
      <c r="I96" s="1232">
        <v>6</v>
      </c>
      <c r="J96" s="1232"/>
      <c r="K96" s="1231" t="s">
        <v>289</v>
      </c>
      <c r="L96" s="1234">
        <v>43286</v>
      </c>
      <c r="M96" s="1235">
        <f t="shared" si="2"/>
        <v>1365</v>
      </c>
      <c r="N96" s="1231">
        <v>1</v>
      </c>
      <c r="O96" s="1231">
        <v>2</v>
      </c>
      <c r="P96" s="1231">
        <v>1</v>
      </c>
      <c r="Q96" s="1231"/>
    </row>
    <row r="97" spans="1:17" ht="10.4" customHeight="1">
      <c r="A97" s="1231">
        <v>93</v>
      </c>
      <c r="B97" s="1232">
        <v>8013</v>
      </c>
      <c r="C97" s="1232" t="s">
        <v>291</v>
      </c>
      <c r="D97" s="1232" t="s">
        <v>272</v>
      </c>
      <c r="E97" s="1233" t="s">
        <v>273</v>
      </c>
      <c r="F97" s="1232" t="s">
        <v>274</v>
      </c>
      <c r="G97" s="1232">
        <v>118</v>
      </c>
      <c r="H97" s="1231" t="s">
        <v>269</v>
      </c>
      <c r="I97" s="1232">
        <v>6</v>
      </c>
      <c r="J97" s="1232"/>
      <c r="K97" s="1232" t="s">
        <v>289</v>
      </c>
      <c r="L97" s="1236">
        <v>43286</v>
      </c>
      <c r="M97" s="1235">
        <f t="shared" si="2"/>
        <v>1365</v>
      </c>
      <c r="N97" s="1231">
        <v>1</v>
      </c>
      <c r="O97" s="1231">
        <v>2</v>
      </c>
      <c r="P97" s="1231">
        <v>1</v>
      </c>
      <c r="Q97" s="1231"/>
    </row>
    <row r="98" spans="1:17" ht="10.4" customHeight="1">
      <c r="A98" s="1231">
        <v>94</v>
      </c>
      <c r="B98" s="1232">
        <v>8016</v>
      </c>
      <c r="C98" s="1232" t="s">
        <v>292</v>
      </c>
      <c r="D98" s="1232" t="s">
        <v>272</v>
      </c>
      <c r="E98" s="1233" t="s">
        <v>273</v>
      </c>
      <c r="F98" s="1232" t="s">
        <v>274</v>
      </c>
      <c r="G98" s="1232">
        <v>118</v>
      </c>
      <c r="H98" s="1232" t="s">
        <v>269</v>
      </c>
      <c r="I98" s="1232">
        <v>6</v>
      </c>
      <c r="J98" s="1232"/>
      <c r="K98" s="1232" t="s">
        <v>289</v>
      </c>
      <c r="L98" s="1236">
        <v>43286</v>
      </c>
      <c r="M98" s="1235">
        <f t="shared" si="2"/>
        <v>1365</v>
      </c>
      <c r="N98" s="1231">
        <v>1</v>
      </c>
      <c r="O98" s="1231">
        <v>2</v>
      </c>
      <c r="P98" s="1231">
        <v>1</v>
      </c>
      <c r="Q98" s="1231"/>
    </row>
    <row r="99" spans="1:17" ht="10.4" customHeight="1">
      <c r="A99" s="1231">
        <v>95</v>
      </c>
      <c r="B99" s="1232">
        <v>8017</v>
      </c>
      <c r="C99" s="1232" t="s">
        <v>293</v>
      </c>
      <c r="D99" s="1232" t="s">
        <v>272</v>
      </c>
      <c r="E99" s="1233" t="s">
        <v>273</v>
      </c>
      <c r="F99" s="1232" t="s">
        <v>274</v>
      </c>
      <c r="G99" s="1232">
        <v>118</v>
      </c>
      <c r="H99" s="1232" t="s">
        <v>269</v>
      </c>
      <c r="I99" s="1232">
        <v>6</v>
      </c>
      <c r="J99" s="1232"/>
      <c r="K99" s="1232" t="s">
        <v>289</v>
      </c>
      <c r="L99" s="1236">
        <v>43286</v>
      </c>
      <c r="M99" s="1235">
        <f t="shared" si="2"/>
        <v>1365</v>
      </c>
      <c r="N99" s="1231">
        <v>1</v>
      </c>
      <c r="O99" s="1231">
        <v>2</v>
      </c>
      <c r="P99" s="1231">
        <v>1</v>
      </c>
      <c r="Q99" s="1231"/>
    </row>
    <row r="100" spans="1:17" ht="10.4" customHeight="1">
      <c r="A100" s="1231">
        <v>96</v>
      </c>
      <c r="B100" s="1232">
        <v>8018</v>
      </c>
      <c r="C100" s="1232" t="s">
        <v>294</v>
      </c>
      <c r="D100" s="1232" t="s">
        <v>272</v>
      </c>
      <c r="E100" s="1233" t="s">
        <v>273</v>
      </c>
      <c r="F100" s="1232" t="s">
        <v>274</v>
      </c>
      <c r="G100" s="1232">
        <v>118</v>
      </c>
      <c r="H100" s="1232" t="s">
        <v>269</v>
      </c>
      <c r="I100" s="1232">
        <v>6</v>
      </c>
      <c r="J100" s="1232"/>
      <c r="K100" s="1232" t="s">
        <v>289</v>
      </c>
      <c r="L100" s="1236">
        <v>43286</v>
      </c>
      <c r="M100" s="1235">
        <f t="shared" si="2"/>
        <v>1365</v>
      </c>
      <c r="N100" s="1231">
        <v>1</v>
      </c>
      <c r="O100" s="1231">
        <v>2</v>
      </c>
      <c r="P100" s="1231">
        <v>1</v>
      </c>
      <c r="Q100" s="1231"/>
    </row>
    <row r="101" spans="1:17" ht="10.4" customHeight="1">
      <c r="A101" s="1231">
        <v>97</v>
      </c>
      <c r="B101" s="1232">
        <v>8002</v>
      </c>
      <c r="C101" s="1232" t="s">
        <v>295</v>
      </c>
      <c r="D101" s="1232" t="s">
        <v>272</v>
      </c>
      <c r="E101" s="1233" t="s">
        <v>273</v>
      </c>
      <c r="F101" s="1232" t="s">
        <v>274</v>
      </c>
      <c r="G101" s="1232">
        <v>118</v>
      </c>
      <c r="H101" s="1231" t="s">
        <v>269</v>
      </c>
      <c r="I101" s="1232">
        <v>6</v>
      </c>
      <c r="J101" s="1232"/>
      <c r="K101" s="1232" t="s">
        <v>289</v>
      </c>
      <c r="L101" s="1236">
        <v>43286</v>
      </c>
      <c r="M101" s="1235">
        <f t="shared" ref="M101:M132" si="3">C$3-L101</f>
        <v>1365</v>
      </c>
      <c r="N101" s="1231">
        <v>1</v>
      </c>
      <c r="O101" s="1231">
        <v>2</v>
      </c>
      <c r="P101" s="1231">
        <v>1</v>
      </c>
      <c r="Q101" s="1231"/>
    </row>
    <row r="102" spans="1:17" ht="10.4" customHeight="1">
      <c r="A102" s="1231">
        <v>98</v>
      </c>
      <c r="B102" s="1232">
        <v>8003</v>
      </c>
      <c r="C102" s="1232" t="s">
        <v>296</v>
      </c>
      <c r="D102" s="1232" t="s">
        <v>272</v>
      </c>
      <c r="E102" s="1233" t="s">
        <v>273</v>
      </c>
      <c r="F102" s="1232" t="s">
        <v>274</v>
      </c>
      <c r="G102" s="1232">
        <v>118</v>
      </c>
      <c r="H102" s="1231" t="s">
        <v>269</v>
      </c>
      <c r="I102" s="1232">
        <v>6</v>
      </c>
      <c r="J102" s="1232"/>
      <c r="K102" s="1232" t="s">
        <v>289</v>
      </c>
      <c r="L102" s="1236">
        <v>43286</v>
      </c>
      <c r="M102" s="1235">
        <f t="shared" si="3"/>
        <v>1365</v>
      </c>
      <c r="N102" s="1231">
        <v>1</v>
      </c>
      <c r="O102" s="1231">
        <v>2</v>
      </c>
      <c r="P102" s="1231">
        <v>1</v>
      </c>
      <c r="Q102" s="1231"/>
    </row>
    <row r="103" spans="1:17" ht="10.4" customHeight="1">
      <c r="A103" s="1231">
        <v>99</v>
      </c>
      <c r="B103" s="1232">
        <v>8004</v>
      </c>
      <c r="C103" s="1232" t="s">
        <v>297</v>
      </c>
      <c r="D103" s="1232" t="s">
        <v>272</v>
      </c>
      <c r="E103" s="1233" t="s">
        <v>273</v>
      </c>
      <c r="F103" s="1232" t="s">
        <v>274</v>
      </c>
      <c r="G103" s="1232">
        <v>118</v>
      </c>
      <c r="H103" s="1231" t="s">
        <v>269</v>
      </c>
      <c r="I103" s="1232">
        <v>6</v>
      </c>
      <c r="J103" s="1232"/>
      <c r="K103" s="1232" t="s">
        <v>289</v>
      </c>
      <c r="L103" s="1236">
        <v>43286</v>
      </c>
      <c r="M103" s="1235">
        <f t="shared" si="3"/>
        <v>1365</v>
      </c>
      <c r="N103" s="1231">
        <v>1</v>
      </c>
      <c r="O103" s="1231">
        <v>2</v>
      </c>
      <c r="P103" s="1231">
        <v>1</v>
      </c>
      <c r="Q103" s="1231"/>
    </row>
    <row r="104" spans="1:17" ht="10.4" customHeight="1">
      <c r="A104" s="1231">
        <v>100</v>
      </c>
      <c r="B104" s="1232">
        <v>8005</v>
      </c>
      <c r="C104" s="1232" t="s">
        <v>298</v>
      </c>
      <c r="D104" s="1232" t="s">
        <v>272</v>
      </c>
      <c r="E104" s="1233" t="s">
        <v>273</v>
      </c>
      <c r="F104" s="1232" t="s">
        <v>274</v>
      </c>
      <c r="G104" s="1232">
        <v>118</v>
      </c>
      <c r="H104" s="1231" t="s">
        <v>269</v>
      </c>
      <c r="I104" s="1232">
        <v>6</v>
      </c>
      <c r="J104" s="1232"/>
      <c r="K104" s="1232" t="s">
        <v>289</v>
      </c>
      <c r="L104" s="1236">
        <v>43286</v>
      </c>
      <c r="M104" s="1235">
        <f t="shared" si="3"/>
        <v>1365</v>
      </c>
      <c r="N104" s="1231">
        <v>1</v>
      </c>
      <c r="O104" s="1231">
        <v>2</v>
      </c>
      <c r="P104" s="1231">
        <v>1</v>
      </c>
      <c r="Q104" s="1231"/>
    </row>
    <row r="105" spans="1:17" ht="10.4" customHeight="1">
      <c r="A105" s="1231">
        <v>101</v>
      </c>
      <c r="B105" s="1232">
        <v>8008</v>
      </c>
      <c r="C105" s="1232" t="s">
        <v>299</v>
      </c>
      <c r="D105" s="1232" t="s">
        <v>272</v>
      </c>
      <c r="E105" s="1233" t="s">
        <v>273</v>
      </c>
      <c r="F105" s="1232" t="s">
        <v>274</v>
      </c>
      <c r="G105" s="1232">
        <v>118</v>
      </c>
      <c r="H105" s="1231" t="s">
        <v>269</v>
      </c>
      <c r="I105" s="1232">
        <v>6</v>
      </c>
      <c r="J105" s="1232"/>
      <c r="K105" s="1232" t="s">
        <v>289</v>
      </c>
      <c r="L105" s="1236">
        <v>43286</v>
      </c>
      <c r="M105" s="1235">
        <f t="shared" si="3"/>
        <v>1365</v>
      </c>
      <c r="N105" s="1231">
        <v>1</v>
      </c>
      <c r="O105" s="1231">
        <v>2</v>
      </c>
      <c r="P105" s="1231">
        <v>1</v>
      </c>
      <c r="Q105" s="1231"/>
    </row>
    <row r="106" spans="1:17" ht="10.4" customHeight="1">
      <c r="A106" s="1231">
        <v>102</v>
      </c>
      <c r="B106" s="1232">
        <v>8009</v>
      </c>
      <c r="C106" s="1232" t="s">
        <v>300</v>
      </c>
      <c r="D106" s="1232" t="s">
        <v>272</v>
      </c>
      <c r="E106" s="1233" t="s">
        <v>273</v>
      </c>
      <c r="F106" s="1232" t="s">
        <v>274</v>
      </c>
      <c r="G106" s="1232">
        <v>118</v>
      </c>
      <c r="H106" s="1231" t="s">
        <v>269</v>
      </c>
      <c r="I106" s="1232">
        <v>6</v>
      </c>
      <c r="J106" s="1232"/>
      <c r="K106" s="1232" t="s">
        <v>289</v>
      </c>
      <c r="L106" s="1236">
        <v>43286</v>
      </c>
      <c r="M106" s="1235">
        <f t="shared" si="3"/>
        <v>1365</v>
      </c>
      <c r="N106" s="1231">
        <v>1</v>
      </c>
      <c r="O106" s="1231">
        <v>2</v>
      </c>
      <c r="P106" s="1231">
        <v>1</v>
      </c>
      <c r="Q106" s="1231"/>
    </row>
    <row r="107" spans="1:17" ht="10.4" customHeight="1">
      <c r="A107" s="1231">
        <v>103</v>
      </c>
      <c r="B107" s="1232">
        <v>8014</v>
      </c>
      <c r="C107" s="1232" t="s">
        <v>301</v>
      </c>
      <c r="D107" s="1232" t="s">
        <v>272</v>
      </c>
      <c r="E107" s="1233" t="s">
        <v>273</v>
      </c>
      <c r="F107" s="1232" t="s">
        <v>274</v>
      </c>
      <c r="G107" s="1232">
        <v>118</v>
      </c>
      <c r="H107" s="1231" t="s">
        <v>269</v>
      </c>
      <c r="I107" s="1232">
        <v>6</v>
      </c>
      <c r="J107" s="1232"/>
      <c r="K107" s="1232" t="s">
        <v>289</v>
      </c>
      <c r="L107" s="1236">
        <v>43286</v>
      </c>
      <c r="M107" s="1235">
        <f t="shared" si="3"/>
        <v>1365</v>
      </c>
      <c r="N107" s="1231">
        <v>1</v>
      </c>
      <c r="O107" s="1231">
        <v>2</v>
      </c>
      <c r="P107" s="1231">
        <v>1</v>
      </c>
      <c r="Q107" s="1231"/>
    </row>
    <row r="108" spans="1:17" ht="10.4" customHeight="1">
      <c r="A108" s="1231">
        <v>104</v>
      </c>
      <c r="B108" s="1232">
        <v>8015</v>
      </c>
      <c r="C108" s="1232" t="s">
        <v>302</v>
      </c>
      <c r="D108" s="1232" t="s">
        <v>272</v>
      </c>
      <c r="E108" s="1233" t="s">
        <v>273</v>
      </c>
      <c r="F108" s="1232" t="s">
        <v>274</v>
      </c>
      <c r="G108" s="1232">
        <v>118</v>
      </c>
      <c r="H108" s="1231" t="s">
        <v>269</v>
      </c>
      <c r="I108" s="1232">
        <v>6</v>
      </c>
      <c r="J108" s="1232"/>
      <c r="K108" s="1232" t="s">
        <v>289</v>
      </c>
      <c r="L108" s="1236">
        <v>43286</v>
      </c>
      <c r="M108" s="1235">
        <f t="shared" si="3"/>
        <v>1365</v>
      </c>
      <c r="N108" s="1231">
        <v>1</v>
      </c>
      <c r="O108" s="1231">
        <v>2</v>
      </c>
      <c r="P108" s="1231">
        <v>1</v>
      </c>
      <c r="Q108" s="1231"/>
    </row>
    <row r="109" spans="1:17" ht="10.4" customHeight="1">
      <c r="A109" s="1231">
        <v>105</v>
      </c>
      <c r="B109" s="1232">
        <v>8019</v>
      </c>
      <c r="C109" s="1232" t="s">
        <v>303</v>
      </c>
      <c r="D109" s="1232" t="s">
        <v>272</v>
      </c>
      <c r="E109" s="1233" t="s">
        <v>273</v>
      </c>
      <c r="F109" s="1232" t="s">
        <v>274</v>
      </c>
      <c r="G109" s="1232">
        <v>118</v>
      </c>
      <c r="H109" s="1231" t="s">
        <v>269</v>
      </c>
      <c r="I109" s="1232">
        <v>6</v>
      </c>
      <c r="J109" s="1232"/>
      <c r="K109" s="1232" t="s">
        <v>190</v>
      </c>
      <c r="L109" s="1236">
        <v>43286</v>
      </c>
      <c r="M109" s="1235">
        <f t="shared" si="3"/>
        <v>1365</v>
      </c>
      <c r="N109" s="1231">
        <v>1</v>
      </c>
      <c r="O109" s="1231">
        <v>2</v>
      </c>
      <c r="P109" s="1231">
        <v>1</v>
      </c>
      <c r="Q109" s="1231"/>
    </row>
    <row r="110" spans="1:17" ht="10.4" customHeight="1">
      <c r="A110" s="1231">
        <v>106</v>
      </c>
      <c r="B110" s="1232">
        <v>8006</v>
      </c>
      <c r="C110" s="1232" t="s">
        <v>304</v>
      </c>
      <c r="D110" s="1232" t="s">
        <v>272</v>
      </c>
      <c r="E110" s="1233" t="s">
        <v>273</v>
      </c>
      <c r="F110" s="1232" t="s">
        <v>274</v>
      </c>
      <c r="G110" s="1232">
        <v>118</v>
      </c>
      <c r="H110" s="1231" t="s">
        <v>269</v>
      </c>
      <c r="I110" s="1232">
        <v>6</v>
      </c>
      <c r="J110" s="1232"/>
      <c r="K110" s="1232" t="s">
        <v>289</v>
      </c>
      <c r="L110" s="1236">
        <v>43286</v>
      </c>
      <c r="M110" s="1235">
        <f t="shared" si="3"/>
        <v>1365</v>
      </c>
      <c r="N110" s="1231">
        <v>1</v>
      </c>
      <c r="O110" s="1231">
        <v>2</v>
      </c>
      <c r="P110" s="1231">
        <v>1</v>
      </c>
      <c r="Q110" s="1231"/>
    </row>
    <row r="111" spans="1:17" ht="10.4" customHeight="1">
      <c r="A111" s="1231">
        <v>107</v>
      </c>
      <c r="B111" s="1232">
        <v>8007</v>
      </c>
      <c r="C111" s="1232" t="s">
        <v>305</v>
      </c>
      <c r="D111" s="1232" t="s">
        <v>272</v>
      </c>
      <c r="E111" s="1233" t="s">
        <v>273</v>
      </c>
      <c r="F111" s="1232" t="s">
        <v>274</v>
      </c>
      <c r="G111" s="1232">
        <v>118</v>
      </c>
      <c r="H111" s="1231" t="s">
        <v>269</v>
      </c>
      <c r="I111" s="1232">
        <v>6</v>
      </c>
      <c r="J111" s="1232"/>
      <c r="K111" s="1232" t="s">
        <v>289</v>
      </c>
      <c r="L111" s="1236">
        <v>43286</v>
      </c>
      <c r="M111" s="1235">
        <f t="shared" si="3"/>
        <v>1365</v>
      </c>
      <c r="N111" s="1231">
        <v>1</v>
      </c>
      <c r="O111" s="1231">
        <v>2</v>
      </c>
      <c r="P111" s="1231">
        <v>1</v>
      </c>
      <c r="Q111" s="1231"/>
    </row>
    <row r="112" spans="1:17" ht="10.4" customHeight="1">
      <c r="A112" s="1231">
        <v>108</v>
      </c>
      <c r="B112" s="1232">
        <v>5019</v>
      </c>
      <c r="C112" s="1232" t="s">
        <v>306</v>
      </c>
      <c r="D112" s="1232" t="s">
        <v>178</v>
      </c>
      <c r="E112" s="1233" t="s">
        <v>268</v>
      </c>
      <c r="F112" s="1232" t="s">
        <v>180</v>
      </c>
      <c r="G112" s="1232">
        <v>98</v>
      </c>
      <c r="H112" s="1231" t="s">
        <v>269</v>
      </c>
      <c r="I112" s="1232" t="s">
        <v>270</v>
      </c>
      <c r="J112" s="1232"/>
      <c r="K112" s="1232" t="s">
        <v>190</v>
      </c>
      <c r="L112" s="1236">
        <v>44113</v>
      </c>
      <c r="M112" s="1235">
        <f t="shared" si="3"/>
        <v>538</v>
      </c>
      <c r="N112" s="1231">
        <v>1</v>
      </c>
      <c r="O112" s="1231">
        <v>1</v>
      </c>
      <c r="P112" s="1231">
        <v>1</v>
      </c>
      <c r="Q112" s="1231"/>
    </row>
    <row r="113" spans="1:17" ht="10.4" customHeight="1">
      <c r="A113" s="1231">
        <v>109</v>
      </c>
      <c r="B113" s="1232">
        <v>8011</v>
      </c>
      <c r="C113" s="1232" t="s">
        <v>307</v>
      </c>
      <c r="D113" s="1232" t="s">
        <v>272</v>
      </c>
      <c r="E113" s="1233" t="s">
        <v>273</v>
      </c>
      <c r="F113" s="1232" t="s">
        <v>274</v>
      </c>
      <c r="G113" s="1232">
        <v>118</v>
      </c>
      <c r="H113" s="1231" t="s">
        <v>269</v>
      </c>
      <c r="I113" s="1232">
        <v>6</v>
      </c>
      <c r="J113" s="1232"/>
      <c r="K113" s="1232" t="s">
        <v>289</v>
      </c>
      <c r="L113" s="1236">
        <v>43286</v>
      </c>
      <c r="M113" s="1235">
        <f t="shared" si="3"/>
        <v>1365</v>
      </c>
      <c r="N113" s="1231">
        <v>1</v>
      </c>
      <c r="O113" s="1231">
        <v>2</v>
      </c>
      <c r="P113" s="1231">
        <v>1</v>
      </c>
      <c r="Q113" s="1231"/>
    </row>
    <row r="114" spans="1:17" ht="10.4" customHeight="1">
      <c r="A114" s="1231">
        <v>110</v>
      </c>
      <c r="B114" s="1232">
        <v>5020</v>
      </c>
      <c r="C114" s="1232" t="s">
        <v>308</v>
      </c>
      <c r="D114" s="1232" t="s">
        <v>178</v>
      </c>
      <c r="E114" s="1233" t="s">
        <v>268</v>
      </c>
      <c r="F114" s="1232" t="s">
        <v>180</v>
      </c>
      <c r="G114" s="1232">
        <v>98</v>
      </c>
      <c r="H114" s="1231" t="s">
        <v>269</v>
      </c>
      <c r="I114" s="1232" t="s">
        <v>270</v>
      </c>
      <c r="J114" s="1232"/>
      <c r="K114" s="1232" t="s">
        <v>190</v>
      </c>
      <c r="L114" s="1236">
        <v>44113</v>
      </c>
      <c r="M114" s="1235">
        <f t="shared" si="3"/>
        <v>538</v>
      </c>
      <c r="N114" s="1231">
        <v>1</v>
      </c>
      <c r="O114" s="1231">
        <v>1</v>
      </c>
      <c r="P114" s="1231">
        <v>1</v>
      </c>
      <c r="Q114" s="1231"/>
    </row>
    <row r="115" spans="1:17" ht="10.4" customHeight="1">
      <c r="A115" s="1231">
        <v>111</v>
      </c>
      <c r="B115" s="1232">
        <v>8020</v>
      </c>
      <c r="C115" s="1232" t="s">
        <v>309</v>
      </c>
      <c r="D115" s="1232" t="s">
        <v>272</v>
      </c>
      <c r="E115" s="1233" t="s">
        <v>273</v>
      </c>
      <c r="F115" s="1232" t="s">
        <v>274</v>
      </c>
      <c r="G115" s="1232">
        <v>118</v>
      </c>
      <c r="H115" s="1231" t="s">
        <v>269</v>
      </c>
      <c r="I115" s="1232">
        <v>6</v>
      </c>
      <c r="J115" s="1232"/>
      <c r="K115" s="1232" t="s">
        <v>190</v>
      </c>
      <c r="L115" s="1236">
        <v>43286</v>
      </c>
      <c r="M115" s="1235">
        <f t="shared" si="3"/>
        <v>1365</v>
      </c>
      <c r="N115" s="1231">
        <v>1</v>
      </c>
      <c r="O115" s="1231">
        <v>2</v>
      </c>
      <c r="P115" s="1231">
        <v>1</v>
      </c>
      <c r="Q115" s="1231"/>
    </row>
    <row r="116" spans="1:17" ht="10.4" customHeight="1">
      <c r="A116" s="1231">
        <v>112</v>
      </c>
      <c r="B116" s="1232">
        <v>8021</v>
      </c>
      <c r="C116" s="1232" t="s">
        <v>310</v>
      </c>
      <c r="D116" s="1232" t="s">
        <v>272</v>
      </c>
      <c r="E116" s="1233" t="s">
        <v>273</v>
      </c>
      <c r="F116" s="1232" t="s">
        <v>274</v>
      </c>
      <c r="G116" s="1232">
        <v>118</v>
      </c>
      <c r="H116" s="1231" t="s">
        <v>269</v>
      </c>
      <c r="I116" s="1232">
        <v>6</v>
      </c>
      <c r="J116" s="1232"/>
      <c r="K116" s="1232" t="s">
        <v>190</v>
      </c>
      <c r="L116" s="1236">
        <v>43286</v>
      </c>
      <c r="M116" s="1235">
        <f t="shared" si="3"/>
        <v>1365</v>
      </c>
      <c r="N116" s="1231">
        <v>1</v>
      </c>
      <c r="O116" s="1231">
        <v>2</v>
      </c>
      <c r="P116" s="1231">
        <v>1</v>
      </c>
      <c r="Q116" s="1231"/>
    </row>
    <row r="117" spans="1:17" ht="10.4" customHeight="1">
      <c r="A117" s="1231">
        <v>113</v>
      </c>
      <c r="B117" s="1232">
        <v>8023</v>
      </c>
      <c r="C117" s="1232" t="s">
        <v>311</v>
      </c>
      <c r="D117" s="1232" t="s">
        <v>272</v>
      </c>
      <c r="E117" s="1233" t="s">
        <v>273</v>
      </c>
      <c r="F117" s="1232" t="s">
        <v>274</v>
      </c>
      <c r="G117" s="1232">
        <v>118</v>
      </c>
      <c r="H117" s="1231" t="s">
        <v>269</v>
      </c>
      <c r="I117" s="1232">
        <v>6</v>
      </c>
      <c r="J117" s="1232"/>
      <c r="K117" s="1232" t="s">
        <v>190</v>
      </c>
      <c r="L117" s="1236">
        <v>43306</v>
      </c>
      <c r="M117" s="1235">
        <f t="shared" si="3"/>
        <v>1345</v>
      </c>
      <c r="N117" s="1231">
        <v>1</v>
      </c>
      <c r="O117" s="1231">
        <v>2</v>
      </c>
      <c r="P117" s="1231">
        <v>1</v>
      </c>
      <c r="Q117" s="1231"/>
    </row>
    <row r="118" spans="1:17" ht="10.4" customHeight="1">
      <c r="A118" s="1231">
        <v>114</v>
      </c>
      <c r="B118" s="1232">
        <v>8024</v>
      </c>
      <c r="C118" s="1232" t="s">
        <v>312</v>
      </c>
      <c r="D118" s="1232" t="s">
        <v>272</v>
      </c>
      <c r="E118" s="1233" t="s">
        <v>273</v>
      </c>
      <c r="F118" s="1232" t="s">
        <v>274</v>
      </c>
      <c r="G118" s="1232">
        <v>118</v>
      </c>
      <c r="H118" s="1232" t="s">
        <v>269</v>
      </c>
      <c r="I118" s="1232">
        <v>6</v>
      </c>
      <c r="J118" s="1232"/>
      <c r="K118" s="1232" t="s">
        <v>190</v>
      </c>
      <c r="L118" s="1236">
        <v>43306</v>
      </c>
      <c r="M118" s="1235">
        <f t="shared" si="3"/>
        <v>1345</v>
      </c>
      <c r="N118" s="1231">
        <v>1</v>
      </c>
      <c r="O118" s="1231">
        <v>2</v>
      </c>
      <c r="P118" s="1231">
        <v>1</v>
      </c>
      <c r="Q118" s="1231"/>
    </row>
    <row r="119" spans="1:17" ht="10.4" customHeight="1">
      <c r="A119" s="1231">
        <v>115</v>
      </c>
      <c r="B119" s="1232">
        <v>8035</v>
      </c>
      <c r="C119" s="1232" t="s">
        <v>313</v>
      </c>
      <c r="D119" s="1232" t="s">
        <v>272</v>
      </c>
      <c r="E119" s="1233" t="s">
        <v>273</v>
      </c>
      <c r="F119" s="1232" t="s">
        <v>274</v>
      </c>
      <c r="G119" s="1232">
        <v>118</v>
      </c>
      <c r="H119" s="1231" t="s">
        <v>269</v>
      </c>
      <c r="I119" s="1232">
        <v>6</v>
      </c>
      <c r="J119" s="1232"/>
      <c r="K119" s="1232" t="s">
        <v>190</v>
      </c>
      <c r="L119" s="1236">
        <v>43308</v>
      </c>
      <c r="M119" s="1235">
        <f t="shared" si="3"/>
        <v>1343</v>
      </c>
      <c r="N119" s="1231">
        <v>1</v>
      </c>
      <c r="O119" s="1231">
        <v>2</v>
      </c>
      <c r="P119" s="1231">
        <v>1</v>
      </c>
      <c r="Q119" s="1231"/>
    </row>
    <row r="120" spans="1:17" ht="10.4" customHeight="1">
      <c r="A120" s="1231">
        <v>116</v>
      </c>
      <c r="B120" s="1232">
        <v>8036</v>
      </c>
      <c r="C120" s="1232" t="s">
        <v>314</v>
      </c>
      <c r="D120" s="1232" t="s">
        <v>272</v>
      </c>
      <c r="E120" s="1233" t="s">
        <v>273</v>
      </c>
      <c r="F120" s="1232" t="s">
        <v>274</v>
      </c>
      <c r="G120" s="1232">
        <v>118</v>
      </c>
      <c r="H120" s="1231" t="s">
        <v>269</v>
      </c>
      <c r="I120" s="1232">
        <v>6</v>
      </c>
      <c r="J120" s="1232"/>
      <c r="K120" s="1232" t="s">
        <v>190</v>
      </c>
      <c r="L120" s="1236">
        <v>43308</v>
      </c>
      <c r="M120" s="1235">
        <f t="shared" si="3"/>
        <v>1343</v>
      </c>
      <c r="N120" s="1231">
        <v>1</v>
      </c>
      <c r="O120" s="1231">
        <v>2</v>
      </c>
      <c r="P120" s="1231">
        <v>1</v>
      </c>
      <c r="Q120" s="1231"/>
    </row>
    <row r="121" spans="1:17" ht="10.4" customHeight="1">
      <c r="A121" s="1231">
        <v>117</v>
      </c>
      <c r="B121" s="1232">
        <v>8037</v>
      </c>
      <c r="C121" s="1232" t="s">
        <v>315</v>
      </c>
      <c r="D121" s="1232" t="s">
        <v>272</v>
      </c>
      <c r="E121" s="1233" t="s">
        <v>273</v>
      </c>
      <c r="F121" s="1232" t="s">
        <v>274</v>
      </c>
      <c r="G121" s="1232">
        <v>118</v>
      </c>
      <c r="H121" s="1231" t="s">
        <v>269</v>
      </c>
      <c r="I121" s="1232">
        <v>6</v>
      </c>
      <c r="J121" s="1232"/>
      <c r="K121" s="1232" t="s">
        <v>190</v>
      </c>
      <c r="L121" s="1236">
        <v>43308</v>
      </c>
      <c r="M121" s="1235">
        <f t="shared" si="3"/>
        <v>1343</v>
      </c>
      <c r="N121" s="1231">
        <v>1</v>
      </c>
      <c r="O121" s="1231">
        <v>2</v>
      </c>
      <c r="P121" s="1231">
        <v>1</v>
      </c>
      <c r="Q121" s="1231"/>
    </row>
    <row r="122" spans="1:17" ht="10.4" customHeight="1">
      <c r="A122" s="1231">
        <v>118</v>
      </c>
      <c r="B122" s="1232">
        <v>8038</v>
      </c>
      <c r="C122" s="1232" t="s">
        <v>316</v>
      </c>
      <c r="D122" s="1232" t="s">
        <v>272</v>
      </c>
      <c r="E122" s="1233" t="s">
        <v>273</v>
      </c>
      <c r="F122" s="1232" t="s">
        <v>274</v>
      </c>
      <c r="G122" s="1232">
        <v>118</v>
      </c>
      <c r="H122" s="1231" t="s">
        <v>269</v>
      </c>
      <c r="I122" s="1232">
        <v>6</v>
      </c>
      <c r="J122" s="1232"/>
      <c r="K122" s="1232" t="s">
        <v>190</v>
      </c>
      <c r="L122" s="1236">
        <v>43308</v>
      </c>
      <c r="M122" s="1235">
        <f t="shared" si="3"/>
        <v>1343</v>
      </c>
      <c r="N122" s="1231">
        <v>1</v>
      </c>
      <c r="O122" s="1231">
        <v>2</v>
      </c>
      <c r="P122" s="1231">
        <v>1</v>
      </c>
      <c r="Q122" s="1231"/>
    </row>
    <row r="123" spans="1:17" ht="10.4" customHeight="1">
      <c r="A123" s="1231">
        <v>119</v>
      </c>
      <c r="B123" s="1232">
        <v>8039</v>
      </c>
      <c r="C123" s="1232" t="s">
        <v>317</v>
      </c>
      <c r="D123" s="1232" t="s">
        <v>272</v>
      </c>
      <c r="E123" s="1233" t="s">
        <v>273</v>
      </c>
      <c r="F123" s="1232" t="s">
        <v>274</v>
      </c>
      <c r="G123" s="1232">
        <v>118</v>
      </c>
      <c r="H123" s="1231" t="s">
        <v>269</v>
      </c>
      <c r="I123" s="1232">
        <v>6</v>
      </c>
      <c r="J123" s="1232"/>
      <c r="K123" s="1232" t="s">
        <v>190</v>
      </c>
      <c r="L123" s="1236">
        <v>43308</v>
      </c>
      <c r="M123" s="1235">
        <f t="shared" si="3"/>
        <v>1343</v>
      </c>
      <c r="N123" s="1231">
        <v>1</v>
      </c>
      <c r="O123" s="1231">
        <v>2</v>
      </c>
      <c r="P123" s="1231">
        <v>1</v>
      </c>
      <c r="Q123" s="1231"/>
    </row>
    <row r="124" spans="1:17" ht="10.4" customHeight="1">
      <c r="A124" s="1231">
        <v>120</v>
      </c>
      <c r="B124" s="1232">
        <v>8040</v>
      </c>
      <c r="C124" s="1232" t="s">
        <v>318</v>
      </c>
      <c r="D124" s="1232" t="s">
        <v>272</v>
      </c>
      <c r="E124" s="1233" t="s">
        <v>273</v>
      </c>
      <c r="F124" s="1232" t="s">
        <v>274</v>
      </c>
      <c r="G124" s="1232">
        <v>118</v>
      </c>
      <c r="H124" s="1231" t="s">
        <v>269</v>
      </c>
      <c r="I124" s="1232">
        <v>6</v>
      </c>
      <c r="J124" s="1232"/>
      <c r="K124" s="1232" t="s">
        <v>190</v>
      </c>
      <c r="L124" s="1236">
        <v>43308</v>
      </c>
      <c r="M124" s="1235">
        <f t="shared" si="3"/>
        <v>1343</v>
      </c>
      <c r="N124" s="1231">
        <v>1</v>
      </c>
      <c r="O124" s="1231">
        <v>2</v>
      </c>
      <c r="P124" s="1231">
        <v>1</v>
      </c>
      <c r="Q124" s="1231"/>
    </row>
    <row r="125" spans="1:17" ht="10.4" customHeight="1">
      <c r="A125" s="1231">
        <v>121</v>
      </c>
      <c r="B125" s="1232">
        <v>8041</v>
      </c>
      <c r="C125" s="1232" t="s">
        <v>319</v>
      </c>
      <c r="D125" s="1232" t="s">
        <v>272</v>
      </c>
      <c r="E125" s="1233" t="s">
        <v>273</v>
      </c>
      <c r="F125" s="1232" t="s">
        <v>274</v>
      </c>
      <c r="G125" s="1232">
        <v>118</v>
      </c>
      <c r="H125" s="1231" t="s">
        <v>269</v>
      </c>
      <c r="I125" s="1232">
        <v>6</v>
      </c>
      <c r="J125" s="1232"/>
      <c r="K125" s="1232" t="s">
        <v>190</v>
      </c>
      <c r="L125" s="1236">
        <v>43308</v>
      </c>
      <c r="M125" s="1235">
        <f t="shared" si="3"/>
        <v>1343</v>
      </c>
      <c r="N125" s="1231">
        <v>1</v>
      </c>
      <c r="O125" s="1231">
        <v>2</v>
      </c>
      <c r="P125" s="1231">
        <v>1</v>
      </c>
      <c r="Q125" s="1231"/>
    </row>
    <row r="126" spans="1:17" ht="10.4" customHeight="1">
      <c r="A126" s="1231">
        <v>122</v>
      </c>
      <c r="B126" s="1232">
        <v>8012</v>
      </c>
      <c r="C126" s="1232" t="s">
        <v>320</v>
      </c>
      <c r="D126" s="1232" t="s">
        <v>272</v>
      </c>
      <c r="E126" s="1233" t="s">
        <v>273</v>
      </c>
      <c r="F126" s="1232" t="s">
        <v>274</v>
      </c>
      <c r="G126" s="1232">
        <v>118</v>
      </c>
      <c r="H126" s="1231" t="s">
        <v>269</v>
      </c>
      <c r="I126" s="1232">
        <v>6</v>
      </c>
      <c r="J126" s="1232"/>
      <c r="K126" s="1232" t="s">
        <v>289</v>
      </c>
      <c r="L126" s="1236">
        <v>43286</v>
      </c>
      <c r="M126" s="1235">
        <f t="shared" si="3"/>
        <v>1365</v>
      </c>
      <c r="N126" s="1231">
        <v>1</v>
      </c>
      <c r="O126" s="1231">
        <v>2</v>
      </c>
      <c r="P126" s="1231">
        <v>1</v>
      </c>
      <c r="Q126" s="1231"/>
    </row>
    <row r="127" spans="1:17" ht="10.4" customHeight="1">
      <c r="A127" s="1231">
        <v>123</v>
      </c>
      <c r="B127" s="1232">
        <v>8022</v>
      </c>
      <c r="C127" s="1232" t="s">
        <v>321</v>
      </c>
      <c r="D127" s="1232" t="s">
        <v>272</v>
      </c>
      <c r="E127" s="1233" t="s">
        <v>273</v>
      </c>
      <c r="F127" s="1232" t="s">
        <v>274</v>
      </c>
      <c r="G127" s="1232">
        <v>118</v>
      </c>
      <c r="H127" s="1231" t="s">
        <v>269</v>
      </c>
      <c r="I127" s="1232">
        <v>6</v>
      </c>
      <c r="J127" s="1232"/>
      <c r="K127" s="1232" t="s">
        <v>190</v>
      </c>
      <c r="L127" s="1236">
        <v>43286</v>
      </c>
      <c r="M127" s="1235">
        <f t="shared" si="3"/>
        <v>1365</v>
      </c>
      <c r="N127" s="1231">
        <v>1</v>
      </c>
      <c r="O127" s="1231">
        <v>2</v>
      </c>
      <c r="P127" s="1231">
        <v>1</v>
      </c>
      <c r="Q127" s="1231"/>
    </row>
    <row r="128" spans="1:17" ht="10.4" customHeight="1">
      <c r="A128" s="1231">
        <v>124</v>
      </c>
      <c r="B128" s="1232">
        <v>3303</v>
      </c>
      <c r="C128" s="1232" t="s">
        <v>322</v>
      </c>
      <c r="D128" s="1232" t="s">
        <v>323</v>
      </c>
      <c r="E128" s="1233">
        <v>7900</v>
      </c>
      <c r="F128" s="1232" t="s">
        <v>189</v>
      </c>
      <c r="G128" s="1232">
        <v>72</v>
      </c>
      <c r="H128" s="1231" t="s">
        <v>269</v>
      </c>
      <c r="I128" s="1232" t="s">
        <v>270</v>
      </c>
      <c r="J128" s="1232"/>
      <c r="K128" s="1232" t="s">
        <v>190</v>
      </c>
      <c r="L128" s="1236">
        <v>43440</v>
      </c>
      <c r="M128" s="1235">
        <f t="shared" si="3"/>
        <v>1211</v>
      </c>
      <c r="N128" s="1231">
        <v>1</v>
      </c>
      <c r="O128" s="1231">
        <v>1</v>
      </c>
      <c r="P128" s="1231">
        <v>1</v>
      </c>
      <c r="Q128" s="1231"/>
    </row>
    <row r="129" spans="1:17" ht="10.4" customHeight="1">
      <c r="A129" s="1231">
        <v>125</v>
      </c>
      <c r="B129" s="1232">
        <v>3309</v>
      </c>
      <c r="C129" s="1232" t="s">
        <v>324</v>
      </c>
      <c r="D129" s="1232" t="s">
        <v>323</v>
      </c>
      <c r="E129" s="1233">
        <v>7900</v>
      </c>
      <c r="F129" s="1232" t="s">
        <v>189</v>
      </c>
      <c r="G129" s="1232">
        <v>72</v>
      </c>
      <c r="H129" s="1231" t="s">
        <v>269</v>
      </c>
      <c r="I129" s="1232" t="s">
        <v>270</v>
      </c>
      <c r="J129" s="1232"/>
      <c r="K129" s="1232" t="s">
        <v>289</v>
      </c>
      <c r="L129" s="1236">
        <v>43440</v>
      </c>
      <c r="M129" s="1235">
        <f t="shared" si="3"/>
        <v>1211</v>
      </c>
      <c r="N129" s="1231">
        <v>1</v>
      </c>
      <c r="O129" s="1231">
        <v>1</v>
      </c>
      <c r="P129" s="1231">
        <v>1</v>
      </c>
      <c r="Q129" s="1231"/>
    </row>
    <row r="130" spans="1:17" ht="10.4" customHeight="1">
      <c r="A130" s="1231">
        <v>126</v>
      </c>
      <c r="B130" s="1232">
        <v>3310</v>
      </c>
      <c r="C130" s="1232" t="s">
        <v>325</v>
      </c>
      <c r="D130" s="1232" t="s">
        <v>323</v>
      </c>
      <c r="E130" s="1233">
        <v>7900</v>
      </c>
      <c r="F130" s="1232" t="s">
        <v>189</v>
      </c>
      <c r="G130" s="1232">
        <v>72</v>
      </c>
      <c r="H130" s="1231" t="s">
        <v>269</v>
      </c>
      <c r="I130" s="1232" t="s">
        <v>270</v>
      </c>
      <c r="J130" s="1232"/>
      <c r="K130" s="1232" t="s">
        <v>289</v>
      </c>
      <c r="L130" s="1236">
        <v>43440</v>
      </c>
      <c r="M130" s="1235">
        <f t="shared" si="3"/>
        <v>1211</v>
      </c>
      <c r="N130" s="1231">
        <v>1</v>
      </c>
      <c r="O130" s="1231">
        <v>1</v>
      </c>
      <c r="P130" s="1231">
        <v>1</v>
      </c>
      <c r="Q130" s="1231"/>
    </row>
    <row r="131" spans="1:17" ht="10.4" customHeight="1">
      <c r="A131" s="1231">
        <v>127</v>
      </c>
      <c r="B131" s="1232">
        <v>3301</v>
      </c>
      <c r="C131" s="1232" t="s">
        <v>326</v>
      </c>
      <c r="D131" s="1232" t="s">
        <v>323</v>
      </c>
      <c r="E131" s="1233">
        <v>7900</v>
      </c>
      <c r="F131" s="1232" t="s">
        <v>189</v>
      </c>
      <c r="G131" s="1232">
        <v>72</v>
      </c>
      <c r="H131" s="1231" t="s">
        <v>269</v>
      </c>
      <c r="I131" s="1232" t="s">
        <v>270</v>
      </c>
      <c r="J131" s="1232"/>
      <c r="K131" s="1232" t="s">
        <v>190</v>
      </c>
      <c r="L131" s="1236">
        <v>43440</v>
      </c>
      <c r="M131" s="1235">
        <f t="shared" si="3"/>
        <v>1211</v>
      </c>
      <c r="N131" s="1231">
        <v>1</v>
      </c>
      <c r="O131" s="1231">
        <v>1</v>
      </c>
      <c r="P131" s="1231">
        <v>1</v>
      </c>
      <c r="Q131" s="1231"/>
    </row>
    <row r="132" spans="1:17" ht="10.4" customHeight="1">
      <c r="A132" s="1231">
        <v>128</v>
      </c>
      <c r="B132" s="1232">
        <v>3302</v>
      </c>
      <c r="C132" s="1232" t="s">
        <v>327</v>
      </c>
      <c r="D132" s="1232" t="s">
        <v>323</v>
      </c>
      <c r="E132" s="1233">
        <v>7900</v>
      </c>
      <c r="F132" s="1232" t="s">
        <v>189</v>
      </c>
      <c r="G132" s="1232">
        <v>72</v>
      </c>
      <c r="H132" s="1231" t="s">
        <v>269</v>
      </c>
      <c r="I132" s="1232" t="s">
        <v>270</v>
      </c>
      <c r="J132" s="1232"/>
      <c r="K132" s="1232" t="s">
        <v>190</v>
      </c>
      <c r="L132" s="1236">
        <v>43440</v>
      </c>
      <c r="M132" s="1235">
        <f t="shared" si="3"/>
        <v>1211</v>
      </c>
      <c r="N132" s="1231">
        <v>1</v>
      </c>
      <c r="O132" s="1231">
        <v>1</v>
      </c>
      <c r="P132" s="1231">
        <v>1</v>
      </c>
      <c r="Q132" s="1231"/>
    </row>
    <row r="133" spans="1:17" ht="10.4" customHeight="1">
      <c r="A133" s="1231">
        <v>129</v>
      </c>
      <c r="B133" s="1232">
        <v>3304</v>
      </c>
      <c r="C133" s="1232" t="s">
        <v>328</v>
      </c>
      <c r="D133" s="1232" t="s">
        <v>323</v>
      </c>
      <c r="E133" s="1233">
        <v>7900</v>
      </c>
      <c r="F133" s="1232" t="s">
        <v>189</v>
      </c>
      <c r="G133" s="1232">
        <v>72</v>
      </c>
      <c r="H133" s="1231" t="s">
        <v>269</v>
      </c>
      <c r="I133" s="1232" t="s">
        <v>270</v>
      </c>
      <c r="J133" s="1232"/>
      <c r="K133" s="1232" t="s">
        <v>289</v>
      </c>
      <c r="L133" s="1236">
        <v>43440</v>
      </c>
      <c r="M133" s="1235">
        <f t="shared" ref="M133:M164" si="4">C$3-L133</f>
        <v>1211</v>
      </c>
      <c r="N133" s="1231">
        <v>1</v>
      </c>
      <c r="O133" s="1231">
        <v>1</v>
      </c>
      <c r="P133" s="1231">
        <v>1</v>
      </c>
      <c r="Q133" s="1231"/>
    </row>
    <row r="134" spans="1:17" ht="10.4" customHeight="1">
      <c r="A134" s="1231">
        <v>130</v>
      </c>
      <c r="B134" s="1232">
        <v>3305</v>
      </c>
      <c r="C134" s="1232" t="s">
        <v>329</v>
      </c>
      <c r="D134" s="1232" t="s">
        <v>323</v>
      </c>
      <c r="E134" s="1233">
        <v>7900</v>
      </c>
      <c r="F134" s="1232" t="s">
        <v>189</v>
      </c>
      <c r="G134" s="1232">
        <v>72</v>
      </c>
      <c r="H134" s="1231" t="s">
        <v>269</v>
      </c>
      <c r="I134" s="1232" t="s">
        <v>270</v>
      </c>
      <c r="J134" s="1232"/>
      <c r="K134" s="1232" t="s">
        <v>289</v>
      </c>
      <c r="L134" s="1236">
        <v>43440</v>
      </c>
      <c r="M134" s="1235">
        <f t="shared" si="4"/>
        <v>1211</v>
      </c>
      <c r="N134" s="1231">
        <v>1</v>
      </c>
      <c r="O134" s="1231">
        <v>1</v>
      </c>
      <c r="P134" s="1231">
        <v>1</v>
      </c>
      <c r="Q134" s="1231"/>
    </row>
    <row r="135" spans="1:17" ht="10.4" customHeight="1">
      <c r="A135" s="1231">
        <v>131</v>
      </c>
      <c r="B135" s="1232">
        <v>3306</v>
      </c>
      <c r="C135" s="1232" t="s">
        <v>330</v>
      </c>
      <c r="D135" s="1232" t="s">
        <v>323</v>
      </c>
      <c r="E135" s="1233">
        <v>7900</v>
      </c>
      <c r="F135" s="1232" t="s">
        <v>189</v>
      </c>
      <c r="G135" s="1232">
        <v>72</v>
      </c>
      <c r="H135" s="1231" t="s">
        <v>269</v>
      </c>
      <c r="I135" s="1232" t="s">
        <v>270</v>
      </c>
      <c r="J135" s="1232"/>
      <c r="K135" s="1232" t="s">
        <v>289</v>
      </c>
      <c r="L135" s="1236">
        <v>43440</v>
      </c>
      <c r="M135" s="1235">
        <f t="shared" si="4"/>
        <v>1211</v>
      </c>
      <c r="N135" s="1231">
        <v>1</v>
      </c>
      <c r="O135" s="1231">
        <v>1</v>
      </c>
      <c r="P135" s="1231">
        <v>1</v>
      </c>
      <c r="Q135" s="1231"/>
    </row>
    <row r="136" spans="1:17" ht="10.4" customHeight="1">
      <c r="A136" s="1231">
        <v>132</v>
      </c>
      <c r="B136" s="1232">
        <v>3307</v>
      </c>
      <c r="C136" s="1232" t="s">
        <v>331</v>
      </c>
      <c r="D136" s="1232" t="s">
        <v>323</v>
      </c>
      <c r="E136" s="1233">
        <v>7900</v>
      </c>
      <c r="F136" s="1232" t="s">
        <v>189</v>
      </c>
      <c r="G136" s="1232">
        <v>72</v>
      </c>
      <c r="H136" s="1231" t="s">
        <v>269</v>
      </c>
      <c r="I136" s="1232" t="s">
        <v>270</v>
      </c>
      <c r="J136" s="1232"/>
      <c r="K136" s="1232" t="s">
        <v>289</v>
      </c>
      <c r="L136" s="1236">
        <v>43440</v>
      </c>
      <c r="M136" s="1235">
        <f t="shared" si="4"/>
        <v>1211</v>
      </c>
      <c r="N136" s="1231">
        <v>1</v>
      </c>
      <c r="O136" s="1231">
        <v>1</v>
      </c>
      <c r="P136" s="1231">
        <v>1</v>
      </c>
      <c r="Q136" s="1231"/>
    </row>
    <row r="137" spans="1:17" ht="10.4" customHeight="1">
      <c r="A137" s="1231">
        <v>133</v>
      </c>
      <c r="B137" s="1232">
        <v>3308</v>
      </c>
      <c r="C137" s="1232" t="s">
        <v>332</v>
      </c>
      <c r="D137" s="1232" t="s">
        <v>323</v>
      </c>
      <c r="E137" s="1233">
        <v>7900</v>
      </c>
      <c r="F137" s="1232" t="s">
        <v>189</v>
      </c>
      <c r="G137" s="1232">
        <v>72</v>
      </c>
      <c r="H137" s="1231" t="s">
        <v>269</v>
      </c>
      <c r="I137" s="1232" t="s">
        <v>270</v>
      </c>
      <c r="J137" s="1232"/>
      <c r="K137" s="1232" t="s">
        <v>289</v>
      </c>
      <c r="L137" s="1236">
        <v>43440</v>
      </c>
      <c r="M137" s="1235">
        <f t="shared" si="4"/>
        <v>1211</v>
      </c>
      <c r="N137" s="1231">
        <v>1</v>
      </c>
      <c r="O137" s="1231">
        <v>1</v>
      </c>
      <c r="P137" s="1231">
        <v>1</v>
      </c>
      <c r="Q137" s="1231"/>
    </row>
    <row r="138" spans="1:17" ht="10.4" customHeight="1">
      <c r="A138" s="1231">
        <v>134</v>
      </c>
      <c r="B138" s="1232">
        <v>3401</v>
      </c>
      <c r="C138" s="1232" t="s">
        <v>333</v>
      </c>
      <c r="D138" s="1232" t="s">
        <v>323</v>
      </c>
      <c r="E138" s="1233">
        <v>7900</v>
      </c>
      <c r="F138" s="1232" t="s">
        <v>180</v>
      </c>
      <c r="G138" s="1232">
        <v>106</v>
      </c>
      <c r="H138" s="1231" t="s">
        <v>269</v>
      </c>
      <c r="I138" s="1232" t="s">
        <v>270</v>
      </c>
      <c r="J138" s="1232"/>
      <c r="K138" s="1232" t="s">
        <v>289</v>
      </c>
      <c r="L138" s="1236">
        <v>43493</v>
      </c>
      <c r="M138" s="1235">
        <f t="shared" si="4"/>
        <v>1158</v>
      </c>
      <c r="N138" s="1231">
        <v>1</v>
      </c>
      <c r="O138" s="1231">
        <v>1</v>
      </c>
      <c r="P138" s="1231">
        <v>1</v>
      </c>
      <c r="Q138" s="1231"/>
    </row>
    <row r="139" spans="1:17" ht="10.4" customHeight="1">
      <c r="A139" s="1231">
        <v>135</v>
      </c>
      <c r="B139" s="1232">
        <v>3403</v>
      </c>
      <c r="C139" s="1232" t="s">
        <v>334</v>
      </c>
      <c r="D139" s="1232" t="s">
        <v>323</v>
      </c>
      <c r="E139" s="1233">
        <v>7900</v>
      </c>
      <c r="F139" s="1232" t="s">
        <v>180</v>
      </c>
      <c r="G139" s="1232">
        <v>106</v>
      </c>
      <c r="H139" s="1231" t="s">
        <v>269</v>
      </c>
      <c r="I139" s="1232" t="s">
        <v>270</v>
      </c>
      <c r="J139" s="1232"/>
      <c r="K139" s="1232" t="s">
        <v>289</v>
      </c>
      <c r="L139" s="1236">
        <v>43493</v>
      </c>
      <c r="M139" s="1235">
        <f t="shared" si="4"/>
        <v>1158</v>
      </c>
      <c r="N139" s="1231">
        <v>1</v>
      </c>
      <c r="O139" s="1231">
        <v>1</v>
      </c>
      <c r="P139" s="1231">
        <v>1</v>
      </c>
      <c r="Q139" s="1231"/>
    </row>
    <row r="140" spans="1:17" ht="10.4" customHeight="1">
      <c r="A140" s="1231">
        <v>136</v>
      </c>
      <c r="B140" s="1232">
        <v>3404</v>
      </c>
      <c r="C140" s="1232" t="s">
        <v>335</v>
      </c>
      <c r="D140" s="1232" t="s">
        <v>323</v>
      </c>
      <c r="E140" s="1233">
        <v>7900</v>
      </c>
      <c r="F140" s="1232" t="s">
        <v>180</v>
      </c>
      <c r="G140" s="1232">
        <v>106</v>
      </c>
      <c r="H140" s="1231" t="s">
        <v>269</v>
      </c>
      <c r="I140" s="1232" t="s">
        <v>270</v>
      </c>
      <c r="J140" s="1232"/>
      <c r="K140" s="1232" t="s">
        <v>289</v>
      </c>
      <c r="L140" s="1236">
        <v>43493</v>
      </c>
      <c r="M140" s="1235">
        <f t="shared" si="4"/>
        <v>1158</v>
      </c>
      <c r="N140" s="1231">
        <v>1</v>
      </c>
      <c r="O140" s="1231">
        <v>1</v>
      </c>
      <c r="P140" s="1231">
        <v>1</v>
      </c>
      <c r="Q140" s="1231"/>
    </row>
    <row r="141" spans="1:17" ht="10.4" customHeight="1">
      <c r="A141" s="1231">
        <v>137</v>
      </c>
      <c r="B141" s="1232">
        <v>3407</v>
      </c>
      <c r="C141" s="1232" t="s">
        <v>336</v>
      </c>
      <c r="D141" s="1232" t="s">
        <v>323</v>
      </c>
      <c r="E141" s="1233">
        <v>7900</v>
      </c>
      <c r="F141" s="1232" t="s">
        <v>180</v>
      </c>
      <c r="G141" s="1232">
        <v>106</v>
      </c>
      <c r="H141" s="1231" t="s">
        <v>269</v>
      </c>
      <c r="I141" s="1232" t="s">
        <v>270</v>
      </c>
      <c r="J141" s="1232"/>
      <c r="K141" s="1232" t="s">
        <v>289</v>
      </c>
      <c r="L141" s="1236">
        <v>43493</v>
      </c>
      <c r="M141" s="1235">
        <f t="shared" si="4"/>
        <v>1158</v>
      </c>
      <c r="N141" s="1231">
        <v>1</v>
      </c>
      <c r="O141" s="1231">
        <v>1</v>
      </c>
      <c r="P141" s="1231">
        <v>1</v>
      </c>
      <c r="Q141" s="1231"/>
    </row>
    <row r="142" spans="1:17" ht="10.4" customHeight="1">
      <c r="A142" s="1231">
        <v>138</v>
      </c>
      <c r="B142" s="1232">
        <v>3411</v>
      </c>
      <c r="C142" s="1232" t="s">
        <v>337</v>
      </c>
      <c r="D142" s="1232" t="s">
        <v>323</v>
      </c>
      <c r="E142" s="1233">
        <v>7900</v>
      </c>
      <c r="F142" s="1232" t="s">
        <v>180</v>
      </c>
      <c r="G142" s="1232">
        <v>106</v>
      </c>
      <c r="H142" s="1231" t="s">
        <v>269</v>
      </c>
      <c r="I142" s="1232" t="s">
        <v>270</v>
      </c>
      <c r="J142" s="1232"/>
      <c r="K142" s="1232" t="s">
        <v>289</v>
      </c>
      <c r="L142" s="1236">
        <v>43493</v>
      </c>
      <c r="M142" s="1235">
        <f t="shared" si="4"/>
        <v>1158</v>
      </c>
      <c r="N142" s="1231">
        <v>1</v>
      </c>
      <c r="O142" s="1231">
        <v>1</v>
      </c>
      <c r="P142" s="1231">
        <v>1</v>
      </c>
      <c r="Q142" s="1231"/>
    </row>
    <row r="143" spans="1:17" ht="10.4" customHeight="1">
      <c r="A143" s="1231">
        <v>139</v>
      </c>
      <c r="B143" s="1232">
        <v>3405</v>
      </c>
      <c r="C143" s="1232" t="s">
        <v>338</v>
      </c>
      <c r="D143" s="1232" t="s">
        <v>323</v>
      </c>
      <c r="E143" s="1233">
        <v>7900</v>
      </c>
      <c r="F143" s="1232" t="s">
        <v>180</v>
      </c>
      <c r="G143" s="1232">
        <v>106</v>
      </c>
      <c r="H143" s="1231" t="s">
        <v>269</v>
      </c>
      <c r="I143" s="1232" t="s">
        <v>270</v>
      </c>
      <c r="J143" s="1232"/>
      <c r="K143" s="1232" t="s">
        <v>289</v>
      </c>
      <c r="L143" s="1236">
        <v>43493</v>
      </c>
      <c r="M143" s="1235">
        <f t="shared" si="4"/>
        <v>1158</v>
      </c>
      <c r="N143" s="1231">
        <v>1</v>
      </c>
      <c r="O143" s="1231">
        <v>1</v>
      </c>
      <c r="P143" s="1231">
        <v>1</v>
      </c>
      <c r="Q143" s="1231"/>
    </row>
    <row r="144" spans="1:17" ht="10.4" customHeight="1">
      <c r="A144" s="1231">
        <v>140</v>
      </c>
      <c r="B144" s="1232">
        <v>3406</v>
      </c>
      <c r="C144" s="1232" t="s">
        <v>339</v>
      </c>
      <c r="D144" s="1232" t="s">
        <v>323</v>
      </c>
      <c r="E144" s="1233">
        <v>7900</v>
      </c>
      <c r="F144" s="1232" t="s">
        <v>180</v>
      </c>
      <c r="G144" s="1232">
        <v>106</v>
      </c>
      <c r="H144" s="1231" t="s">
        <v>269</v>
      </c>
      <c r="I144" s="1232" t="s">
        <v>270</v>
      </c>
      <c r="J144" s="1232"/>
      <c r="K144" s="1232" t="s">
        <v>289</v>
      </c>
      <c r="L144" s="1236">
        <v>43493</v>
      </c>
      <c r="M144" s="1235">
        <f t="shared" si="4"/>
        <v>1158</v>
      </c>
      <c r="N144" s="1231">
        <v>1</v>
      </c>
      <c r="O144" s="1231">
        <v>1</v>
      </c>
      <c r="P144" s="1231">
        <v>1</v>
      </c>
      <c r="Q144" s="1231"/>
    </row>
    <row r="145" spans="1:17" ht="10.4" customHeight="1">
      <c r="A145" s="1231">
        <v>141</v>
      </c>
      <c r="B145" s="1232">
        <v>3408</v>
      </c>
      <c r="C145" s="1232" t="s">
        <v>340</v>
      </c>
      <c r="D145" s="1232" t="s">
        <v>323</v>
      </c>
      <c r="E145" s="1233">
        <v>7900</v>
      </c>
      <c r="F145" s="1232" t="s">
        <v>180</v>
      </c>
      <c r="G145" s="1232">
        <v>106</v>
      </c>
      <c r="H145" s="1231" t="s">
        <v>269</v>
      </c>
      <c r="I145" s="1232" t="s">
        <v>270</v>
      </c>
      <c r="J145" s="1232"/>
      <c r="K145" s="1232" t="s">
        <v>289</v>
      </c>
      <c r="L145" s="1236">
        <v>43493</v>
      </c>
      <c r="M145" s="1235">
        <f t="shared" si="4"/>
        <v>1158</v>
      </c>
      <c r="N145" s="1231">
        <v>1</v>
      </c>
      <c r="O145" s="1231">
        <v>1</v>
      </c>
      <c r="P145" s="1231">
        <v>1</v>
      </c>
      <c r="Q145" s="1231"/>
    </row>
    <row r="146" spans="1:17">
      <c r="A146" s="1231">
        <v>142</v>
      </c>
      <c r="B146" s="1232">
        <v>3409</v>
      </c>
      <c r="C146" s="1232" t="s">
        <v>341</v>
      </c>
      <c r="D146" s="1232" t="s">
        <v>323</v>
      </c>
      <c r="E146" s="1233">
        <v>7900</v>
      </c>
      <c r="F146" s="1232" t="s">
        <v>180</v>
      </c>
      <c r="G146" s="1232">
        <v>106</v>
      </c>
      <c r="H146" s="1231" t="s">
        <v>269</v>
      </c>
      <c r="I146" s="1232" t="s">
        <v>270</v>
      </c>
      <c r="J146" s="1232"/>
      <c r="K146" s="1232" t="s">
        <v>289</v>
      </c>
      <c r="L146" s="1236">
        <v>43493</v>
      </c>
      <c r="M146" s="1235">
        <f t="shared" si="4"/>
        <v>1158</v>
      </c>
      <c r="N146" s="1231">
        <v>1</v>
      </c>
      <c r="O146" s="1231">
        <v>1</v>
      </c>
      <c r="P146" s="1231">
        <v>1</v>
      </c>
      <c r="Q146" s="1231"/>
    </row>
    <row r="147" spans="1:17">
      <c r="A147" s="1231">
        <v>143</v>
      </c>
      <c r="B147" s="1232">
        <v>3410</v>
      </c>
      <c r="C147" s="1232" t="s">
        <v>342</v>
      </c>
      <c r="D147" s="1232" t="s">
        <v>323</v>
      </c>
      <c r="E147" s="1233">
        <v>7900</v>
      </c>
      <c r="F147" s="1232" t="s">
        <v>180</v>
      </c>
      <c r="G147" s="1232">
        <v>106</v>
      </c>
      <c r="H147" s="1231" t="s">
        <v>269</v>
      </c>
      <c r="I147" s="1232" t="s">
        <v>270</v>
      </c>
      <c r="J147" s="1232"/>
      <c r="K147" s="1232" t="s">
        <v>289</v>
      </c>
      <c r="L147" s="1236">
        <v>43493</v>
      </c>
      <c r="M147" s="1235">
        <f t="shared" si="4"/>
        <v>1158</v>
      </c>
      <c r="N147" s="1231">
        <v>1</v>
      </c>
      <c r="O147" s="1231">
        <v>1</v>
      </c>
      <c r="P147" s="1231">
        <v>1</v>
      </c>
      <c r="Q147" s="1231"/>
    </row>
    <row r="148" spans="1:17">
      <c r="A148" s="1231">
        <v>144</v>
      </c>
      <c r="B148" s="1232">
        <v>3413</v>
      </c>
      <c r="C148" s="1232" t="s">
        <v>343</v>
      </c>
      <c r="D148" s="1232" t="s">
        <v>323</v>
      </c>
      <c r="E148" s="1233">
        <v>7900</v>
      </c>
      <c r="F148" s="1232" t="s">
        <v>180</v>
      </c>
      <c r="G148" s="1232">
        <v>106</v>
      </c>
      <c r="H148" s="1231" t="s">
        <v>269</v>
      </c>
      <c r="I148" s="1232" t="s">
        <v>270</v>
      </c>
      <c r="J148" s="1232"/>
      <c r="K148" s="1232" t="s">
        <v>289</v>
      </c>
      <c r="L148" s="1236">
        <v>43493</v>
      </c>
      <c r="M148" s="1235">
        <f t="shared" si="4"/>
        <v>1158</v>
      </c>
      <c r="N148" s="1231">
        <v>1</v>
      </c>
      <c r="O148" s="1231">
        <v>1</v>
      </c>
      <c r="P148" s="1231">
        <v>1</v>
      </c>
      <c r="Q148" s="1231"/>
    </row>
    <row r="149" spans="1:17">
      <c r="A149" s="1231">
        <v>145</v>
      </c>
      <c r="B149" s="1232">
        <v>3402</v>
      </c>
      <c r="C149" s="1232" t="s">
        <v>344</v>
      </c>
      <c r="D149" s="1232" t="s">
        <v>323</v>
      </c>
      <c r="E149" s="1233">
        <v>7900</v>
      </c>
      <c r="F149" s="1232" t="s">
        <v>180</v>
      </c>
      <c r="G149" s="1232">
        <v>106</v>
      </c>
      <c r="H149" s="1231" t="s">
        <v>269</v>
      </c>
      <c r="I149" s="1232" t="s">
        <v>270</v>
      </c>
      <c r="J149" s="1232"/>
      <c r="K149" s="1232" t="s">
        <v>289</v>
      </c>
      <c r="L149" s="1236">
        <v>43493</v>
      </c>
      <c r="M149" s="1235">
        <f t="shared" si="4"/>
        <v>1158</v>
      </c>
      <c r="N149" s="1231">
        <v>1</v>
      </c>
      <c r="O149" s="1231">
        <v>1</v>
      </c>
      <c r="P149" s="1231">
        <v>1</v>
      </c>
      <c r="Q149" s="1231"/>
    </row>
    <row r="150" spans="1:17">
      <c r="A150" s="1231">
        <v>146</v>
      </c>
      <c r="B150" s="1232">
        <v>3412</v>
      </c>
      <c r="C150" s="1232" t="s">
        <v>345</v>
      </c>
      <c r="D150" s="1232" t="s">
        <v>323</v>
      </c>
      <c r="E150" s="1233">
        <v>7900</v>
      </c>
      <c r="F150" s="1232" t="s">
        <v>180</v>
      </c>
      <c r="G150" s="1232">
        <v>106</v>
      </c>
      <c r="H150" s="1231" t="s">
        <v>269</v>
      </c>
      <c r="I150" s="1232" t="s">
        <v>270</v>
      </c>
      <c r="J150" s="1232"/>
      <c r="K150" s="1232" t="s">
        <v>289</v>
      </c>
      <c r="L150" s="1236">
        <v>43493</v>
      </c>
      <c r="M150" s="1235">
        <f t="shared" si="4"/>
        <v>1158</v>
      </c>
      <c r="N150" s="1231">
        <v>1</v>
      </c>
      <c r="O150" s="1231">
        <v>1</v>
      </c>
      <c r="P150" s="1231">
        <v>1</v>
      </c>
      <c r="Q150" s="1231"/>
    </row>
    <row r="151" spans="1:17">
      <c r="A151" s="1231">
        <v>147</v>
      </c>
      <c r="B151" s="1232">
        <v>3414</v>
      </c>
      <c r="C151" s="1232" t="s">
        <v>346</v>
      </c>
      <c r="D151" s="1232" t="s">
        <v>323</v>
      </c>
      <c r="E151" s="1233">
        <v>7900</v>
      </c>
      <c r="F151" s="1232" t="s">
        <v>180</v>
      </c>
      <c r="G151" s="1232">
        <v>106</v>
      </c>
      <c r="H151" s="1231" t="s">
        <v>269</v>
      </c>
      <c r="I151" s="1232" t="s">
        <v>270</v>
      </c>
      <c r="J151" s="1232"/>
      <c r="K151" s="1232" t="s">
        <v>289</v>
      </c>
      <c r="L151" s="1236">
        <v>43654</v>
      </c>
      <c r="M151" s="1235">
        <f t="shared" si="4"/>
        <v>997</v>
      </c>
      <c r="N151" s="1231">
        <v>1</v>
      </c>
      <c r="O151" s="1231">
        <v>1</v>
      </c>
      <c r="P151" s="1231">
        <v>1</v>
      </c>
      <c r="Q151" s="1231"/>
    </row>
    <row r="152" spans="1:17">
      <c r="A152" s="1231">
        <v>148</v>
      </c>
      <c r="B152" s="1232">
        <v>6201</v>
      </c>
      <c r="C152" s="1232" t="s">
        <v>347</v>
      </c>
      <c r="D152" s="1232" t="s">
        <v>348</v>
      </c>
      <c r="E152" s="1233" t="s">
        <v>349</v>
      </c>
      <c r="F152" s="1232" t="s">
        <v>180</v>
      </c>
      <c r="G152" s="1232">
        <v>78</v>
      </c>
      <c r="H152" s="1231" t="s">
        <v>157</v>
      </c>
      <c r="I152" s="1232" t="s">
        <v>157</v>
      </c>
      <c r="J152" s="1232"/>
      <c r="K152" s="1232" t="s">
        <v>289</v>
      </c>
      <c r="L152" s="1236">
        <v>43748</v>
      </c>
      <c r="M152" s="1235">
        <f t="shared" si="4"/>
        <v>903</v>
      </c>
      <c r="N152" s="1231">
        <v>1</v>
      </c>
      <c r="O152" s="1231">
        <v>1</v>
      </c>
      <c r="P152" s="1231">
        <v>1</v>
      </c>
      <c r="Q152" s="1231"/>
    </row>
    <row r="153" spans="1:17">
      <c r="A153" s="1231">
        <v>149</v>
      </c>
      <c r="B153" s="1232">
        <v>6202</v>
      </c>
      <c r="C153" s="1232" t="s">
        <v>350</v>
      </c>
      <c r="D153" s="1232" t="s">
        <v>348</v>
      </c>
      <c r="E153" s="1233" t="s">
        <v>349</v>
      </c>
      <c r="F153" s="1232" t="s">
        <v>180</v>
      </c>
      <c r="G153" s="1232">
        <v>78</v>
      </c>
      <c r="H153" s="1231" t="s">
        <v>157</v>
      </c>
      <c r="I153" s="1232" t="s">
        <v>157</v>
      </c>
      <c r="J153" s="1232"/>
      <c r="K153" s="1232" t="s">
        <v>289</v>
      </c>
      <c r="L153" s="1236">
        <v>43748</v>
      </c>
      <c r="M153" s="1235">
        <f t="shared" si="4"/>
        <v>903</v>
      </c>
      <c r="N153" s="1231">
        <v>1</v>
      </c>
      <c r="O153" s="1231">
        <v>1</v>
      </c>
      <c r="P153" s="1231">
        <v>1</v>
      </c>
      <c r="Q153" s="1231"/>
    </row>
    <row r="154" spans="1:17">
      <c r="A154" s="1231">
        <v>150</v>
      </c>
      <c r="B154" s="1232">
        <v>6203</v>
      </c>
      <c r="C154" s="1232" t="s">
        <v>351</v>
      </c>
      <c r="D154" s="1232" t="s">
        <v>348</v>
      </c>
      <c r="E154" s="1233" t="s">
        <v>349</v>
      </c>
      <c r="F154" s="1232" t="s">
        <v>180</v>
      </c>
      <c r="G154" s="1232">
        <v>78</v>
      </c>
      <c r="H154" s="1231" t="s">
        <v>157</v>
      </c>
      <c r="I154" s="1232" t="s">
        <v>157</v>
      </c>
      <c r="J154" s="1232"/>
      <c r="K154" s="1232" t="s">
        <v>289</v>
      </c>
      <c r="L154" s="1236">
        <v>43753</v>
      </c>
      <c r="M154" s="1235">
        <f t="shared" si="4"/>
        <v>898</v>
      </c>
      <c r="N154" s="1231">
        <v>1</v>
      </c>
      <c r="O154" s="1231">
        <v>1</v>
      </c>
      <c r="P154" s="1231">
        <v>1</v>
      </c>
      <c r="Q154" s="1231"/>
    </row>
    <row r="155" spans="1:17">
      <c r="A155" s="1231">
        <v>151</v>
      </c>
      <c r="B155" s="1232">
        <v>6204</v>
      </c>
      <c r="C155" s="1232" t="s">
        <v>352</v>
      </c>
      <c r="D155" s="1232" t="s">
        <v>348</v>
      </c>
      <c r="E155" s="1233" t="s">
        <v>349</v>
      </c>
      <c r="F155" s="1232" t="s">
        <v>180</v>
      </c>
      <c r="G155" s="1232">
        <v>78</v>
      </c>
      <c r="H155" s="1231" t="s">
        <v>157</v>
      </c>
      <c r="I155" s="1232" t="s">
        <v>157</v>
      </c>
      <c r="J155" s="1232"/>
      <c r="K155" s="1232" t="s">
        <v>289</v>
      </c>
      <c r="L155" s="1236">
        <v>43790</v>
      </c>
      <c r="M155" s="1235">
        <f t="shared" si="4"/>
        <v>861</v>
      </c>
      <c r="N155" s="1231">
        <v>1</v>
      </c>
      <c r="O155" s="1231">
        <v>1</v>
      </c>
      <c r="P155" s="1231">
        <v>1</v>
      </c>
      <c r="Q155" s="1231"/>
    </row>
    <row r="156" spans="1:17">
      <c r="A156" s="1231">
        <v>152</v>
      </c>
      <c r="B156" s="1232">
        <v>6205</v>
      </c>
      <c r="C156" s="1232" t="s">
        <v>353</v>
      </c>
      <c r="D156" s="1232" t="s">
        <v>348</v>
      </c>
      <c r="E156" s="1233" t="s">
        <v>349</v>
      </c>
      <c r="F156" s="1232" t="s">
        <v>180</v>
      </c>
      <c r="G156" s="1232">
        <v>78</v>
      </c>
      <c r="H156" s="1231" t="s">
        <v>157</v>
      </c>
      <c r="I156" s="1232" t="s">
        <v>157</v>
      </c>
      <c r="J156" s="1232"/>
      <c r="K156" s="1232" t="s">
        <v>289</v>
      </c>
      <c r="L156" s="1236">
        <v>43754</v>
      </c>
      <c r="M156" s="1235">
        <f t="shared" si="4"/>
        <v>897</v>
      </c>
      <c r="N156" s="1231">
        <v>1</v>
      </c>
      <c r="O156" s="1231">
        <v>1</v>
      </c>
      <c r="P156" s="1231">
        <v>1</v>
      </c>
      <c r="Q156" s="1231"/>
    </row>
    <row r="157" spans="1:17">
      <c r="A157" s="1231">
        <v>153</v>
      </c>
      <c r="B157" s="1232">
        <v>5005</v>
      </c>
      <c r="C157" s="1232" t="s">
        <v>354</v>
      </c>
      <c r="D157" s="1232" t="s">
        <v>178</v>
      </c>
      <c r="E157" s="1233" t="s">
        <v>268</v>
      </c>
      <c r="F157" s="1232" t="s">
        <v>180</v>
      </c>
      <c r="G157" s="1232">
        <v>98</v>
      </c>
      <c r="H157" s="1231" t="s">
        <v>269</v>
      </c>
      <c r="I157" s="1232" t="s">
        <v>270</v>
      </c>
      <c r="J157" s="1232"/>
      <c r="K157" s="1232" t="s">
        <v>190</v>
      </c>
      <c r="L157" s="1236">
        <v>44113</v>
      </c>
      <c r="M157" s="1235">
        <f t="shared" si="4"/>
        <v>538</v>
      </c>
      <c r="N157" s="1231">
        <v>1</v>
      </c>
      <c r="O157" s="1231">
        <v>1</v>
      </c>
      <c r="P157" s="1231">
        <v>1</v>
      </c>
      <c r="Q157" s="1231"/>
    </row>
    <row r="158" spans="1:17">
      <c r="A158" s="1231">
        <v>154</v>
      </c>
      <c r="B158" s="1232">
        <v>5006</v>
      </c>
      <c r="C158" s="1232" t="s">
        <v>355</v>
      </c>
      <c r="D158" s="1232" t="s">
        <v>178</v>
      </c>
      <c r="E158" s="1233" t="s">
        <v>268</v>
      </c>
      <c r="F158" s="1232" t="s">
        <v>180</v>
      </c>
      <c r="G158" s="1232">
        <v>98</v>
      </c>
      <c r="H158" s="1231" t="s">
        <v>269</v>
      </c>
      <c r="I158" s="1232" t="s">
        <v>270</v>
      </c>
      <c r="J158" s="1232"/>
      <c r="K158" s="1232" t="s">
        <v>190</v>
      </c>
      <c r="L158" s="1236">
        <v>44113</v>
      </c>
      <c r="M158" s="1235">
        <f t="shared" si="4"/>
        <v>538</v>
      </c>
      <c r="N158" s="1231">
        <v>1</v>
      </c>
      <c r="O158" s="1231">
        <v>1</v>
      </c>
      <c r="P158" s="1231">
        <v>1</v>
      </c>
      <c r="Q158" s="1231"/>
    </row>
    <row r="159" spans="1:17">
      <c r="A159" s="1231">
        <v>155</v>
      </c>
      <c r="B159" s="1232">
        <v>5007</v>
      </c>
      <c r="C159" s="1232" t="s">
        <v>356</v>
      </c>
      <c r="D159" s="1232" t="s">
        <v>178</v>
      </c>
      <c r="E159" s="1233" t="s">
        <v>268</v>
      </c>
      <c r="F159" s="1232" t="s">
        <v>180</v>
      </c>
      <c r="G159" s="1232">
        <v>98</v>
      </c>
      <c r="H159" s="1231" t="s">
        <v>269</v>
      </c>
      <c r="I159" s="1232" t="s">
        <v>270</v>
      </c>
      <c r="J159" s="1232"/>
      <c r="K159" s="1232" t="s">
        <v>190</v>
      </c>
      <c r="L159" s="1236">
        <v>44113</v>
      </c>
      <c r="M159" s="1235">
        <f t="shared" si="4"/>
        <v>538</v>
      </c>
      <c r="N159" s="1231">
        <v>1</v>
      </c>
      <c r="O159" s="1231">
        <v>1</v>
      </c>
      <c r="P159" s="1231">
        <v>1</v>
      </c>
      <c r="Q159" s="1231"/>
    </row>
    <row r="160" spans="1:17">
      <c r="A160" s="1231">
        <v>156</v>
      </c>
      <c r="B160" s="1232">
        <v>5008</v>
      </c>
      <c r="C160" s="1232" t="s">
        <v>357</v>
      </c>
      <c r="D160" s="1232" t="s">
        <v>178</v>
      </c>
      <c r="E160" s="1233" t="s">
        <v>268</v>
      </c>
      <c r="F160" s="1232" t="s">
        <v>180</v>
      </c>
      <c r="G160" s="1232">
        <v>98</v>
      </c>
      <c r="H160" s="1231" t="s">
        <v>269</v>
      </c>
      <c r="I160" s="1232" t="s">
        <v>270</v>
      </c>
      <c r="J160" s="1232"/>
      <c r="K160" s="1232" t="s">
        <v>196</v>
      </c>
      <c r="L160" s="1236">
        <v>44113</v>
      </c>
      <c r="M160" s="1235">
        <f t="shared" si="4"/>
        <v>538</v>
      </c>
      <c r="N160" s="1231">
        <v>1</v>
      </c>
      <c r="O160" s="1231">
        <v>1</v>
      </c>
      <c r="P160" s="1231">
        <v>1</v>
      </c>
      <c r="Q160" s="1231"/>
    </row>
    <row r="161" spans="1:17">
      <c r="A161" s="1231">
        <v>157</v>
      </c>
      <c r="B161" s="1232">
        <v>5009</v>
      </c>
      <c r="C161" s="1232" t="s">
        <v>358</v>
      </c>
      <c r="D161" s="1232" t="s">
        <v>178</v>
      </c>
      <c r="E161" s="1233" t="s">
        <v>268</v>
      </c>
      <c r="F161" s="1232" t="s">
        <v>180</v>
      </c>
      <c r="G161" s="1232">
        <v>98</v>
      </c>
      <c r="H161" s="1231" t="s">
        <v>269</v>
      </c>
      <c r="I161" s="1232" t="s">
        <v>270</v>
      </c>
      <c r="J161" s="1232"/>
      <c r="K161" s="1232" t="s">
        <v>196</v>
      </c>
      <c r="L161" s="1236">
        <v>44113</v>
      </c>
      <c r="M161" s="1235">
        <f t="shared" si="4"/>
        <v>538</v>
      </c>
      <c r="N161" s="1231">
        <v>1</v>
      </c>
      <c r="O161" s="1231">
        <v>1</v>
      </c>
      <c r="P161" s="1231">
        <v>1</v>
      </c>
      <c r="Q161" s="1231"/>
    </row>
    <row r="162" spans="1:17">
      <c r="A162" s="1231">
        <v>158</v>
      </c>
      <c r="B162" s="1232">
        <v>5010</v>
      </c>
      <c r="C162" s="1232" t="s">
        <v>359</v>
      </c>
      <c r="D162" s="1232" t="s">
        <v>178</v>
      </c>
      <c r="E162" s="1233" t="s">
        <v>268</v>
      </c>
      <c r="F162" s="1232" t="s">
        <v>180</v>
      </c>
      <c r="G162" s="1232">
        <v>98</v>
      </c>
      <c r="H162" s="1231" t="s">
        <v>269</v>
      </c>
      <c r="I162" s="1232" t="s">
        <v>270</v>
      </c>
      <c r="J162" s="1232"/>
      <c r="K162" s="1232" t="s">
        <v>196</v>
      </c>
      <c r="L162" s="1236">
        <v>44113</v>
      </c>
      <c r="M162" s="1235">
        <f t="shared" si="4"/>
        <v>538</v>
      </c>
      <c r="N162" s="1231">
        <v>1</v>
      </c>
      <c r="O162" s="1231">
        <v>1</v>
      </c>
      <c r="P162" s="1231">
        <v>1</v>
      </c>
      <c r="Q162" s="1231"/>
    </row>
    <row r="163" spans="1:17">
      <c r="A163" s="1231">
        <v>159</v>
      </c>
      <c r="B163" s="1232">
        <v>5011</v>
      </c>
      <c r="C163" s="1232" t="s">
        <v>360</v>
      </c>
      <c r="D163" s="1232" t="s">
        <v>178</v>
      </c>
      <c r="E163" s="1233" t="s">
        <v>268</v>
      </c>
      <c r="F163" s="1232" t="s">
        <v>180</v>
      </c>
      <c r="G163" s="1232">
        <v>98</v>
      </c>
      <c r="H163" s="1231" t="s">
        <v>269</v>
      </c>
      <c r="I163" s="1232" t="s">
        <v>270</v>
      </c>
      <c r="J163" s="1232"/>
      <c r="K163" s="1232" t="s">
        <v>196</v>
      </c>
      <c r="L163" s="1236">
        <v>44133</v>
      </c>
      <c r="M163" s="1235">
        <f t="shared" si="4"/>
        <v>518</v>
      </c>
      <c r="N163" s="1231">
        <v>1</v>
      </c>
      <c r="O163" s="1231">
        <v>1</v>
      </c>
      <c r="P163" s="1231">
        <v>1</v>
      </c>
      <c r="Q163" s="1231"/>
    </row>
    <row r="164" spans="1:17">
      <c r="A164" s="1231">
        <v>160</v>
      </c>
      <c r="B164" s="1232">
        <v>5012</v>
      </c>
      <c r="C164" s="1232" t="s">
        <v>361</v>
      </c>
      <c r="D164" s="1232" t="s">
        <v>178</v>
      </c>
      <c r="E164" s="1233" t="s">
        <v>268</v>
      </c>
      <c r="F164" s="1232" t="s">
        <v>180</v>
      </c>
      <c r="G164" s="1232">
        <v>98</v>
      </c>
      <c r="H164" s="1231" t="s">
        <v>269</v>
      </c>
      <c r="I164" s="1232" t="s">
        <v>270</v>
      </c>
      <c r="J164" s="1232"/>
      <c r="K164" s="1232" t="s">
        <v>196</v>
      </c>
      <c r="L164" s="1236">
        <v>44133</v>
      </c>
      <c r="M164" s="1235">
        <f t="shared" si="4"/>
        <v>518</v>
      </c>
      <c r="N164" s="1231">
        <v>1</v>
      </c>
      <c r="O164" s="1231">
        <v>1</v>
      </c>
      <c r="P164" s="1231">
        <v>1</v>
      </c>
      <c r="Q164" s="1231"/>
    </row>
    <row r="165" spans="1:17">
      <c r="A165" s="1231">
        <v>161</v>
      </c>
      <c r="B165" s="1232">
        <v>5013</v>
      </c>
      <c r="C165" s="1232" t="s">
        <v>362</v>
      </c>
      <c r="D165" s="1232" t="s">
        <v>178</v>
      </c>
      <c r="E165" s="1233" t="s">
        <v>268</v>
      </c>
      <c r="F165" s="1232" t="s">
        <v>180</v>
      </c>
      <c r="G165" s="1232">
        <v>98</v>
      </c>
      <c r="H165" s="1231" t="s">
        <v>269</v>
      </c>
      <c r="I165" s="1232" t="s">
        <v>270</v>
      </c>
      <c r="J165" s="1232"/>
      <c r="K165" s="1232" t="s">
        <v>190</v>
      </c>
      <c r="L165" s="1236">
        <v>44126</v>
      </c>
      <c r="M165" s="1235">
        <f t="shared" ref="M165:M173" si="5">C$3-L165</f>
        <v>525</v>
      </c>
      <c r="N165" s="1231">
        <v>1</v>
      </c>
      <c r="O165" s="1231">
        <v>1</v>
      </c>
      <c r="P165" s="1231">
        <v>1</v>
      </c>
      <c r="Q165" s="1231"/>
    </row>
    <row r="166" spans="1:17">
      <c r="A166" s="1231">
        <v>162</v>
      </c>
      <c r="B166" s="1232">
        <v>5014</v>
      </c>
      <c r="C166" s="1232" t="s">
        <v>363</v>
      </c>
      <c r="D166" s="1232" t="s">
        <v>178</v>
      </c>
      <c r="E166" s="1233" t="s">
        <v>268</v>
      </c>
      <c r="F166" s="1232" t="s">
        <v>180</v>
      </c>
      <c r="G166" s="1232">
        <v>98</v>
      </c>
      <c r="H166" s="1231" t="s">
        <v>269</v>
      </c>
      <c r="I166" s="1232" t="s">
        <v>270</v>
      </c>
      <c r="J166" s="1232"/>
      <c r="K166" s="1232" t="s">
        <v>190</v>
      </c>
      <c r="L166" s="1236">
        <v>44126</v>
      </c>
      <c r="M166" s="1235">
        <f t="shared" si="5"/>
        <v>525</v>
      </c>
      <c r="N166" s="1231">
        <v>1</v>
      </c>
      <c r="O166" s="1231">
        <v>1</v>
      </c>
      <c r="P166" s="1231">
        <v>1</v>
      </c>
      <c r="Q166" s="1231"/>
    </row>
    <row r="167" spans="1:17">
      <c r="A167" s="1231">
        <v>163</v>
      </c>
      <c r="B167" s="1232">
        <v>5015</v>
      </c>
      <c r="C167" s="1232" t="s">
        <v>364</v>
      </c>
      <c r="D167" s="1232" t="s">
        <v>178</v>
      </c>
      <c r="E167" s="1233" t="s">
        <v>268</v>
      </c>
      <c r="F167" s="1232" t="s">
        <v>180</v>
      </c>
      <c r="G167" s="1232">
        <v>98</v>
      </c>
      <c r="H167" s="1231" t="s">
        <v>269</v>
      </c>
      <c r="I167" s="1232" t="s">
        <v>270</v>
      </c>
      <c r="J167" s="1232"/>
      <c r="K167" s="1232" t="s">
        <v>190</v>
      </c>
      <c r="L167" s="1236">
        <v>44126</v>
      </c>
      <c r="M167" s="1235">
        <f t="shared" si="5"/>
        <v>525</v>
      </c>
      <c r="N167" s="1231">
        <v>1</v>
      </c>
      <c r="O167" s="1231">
        <v>1</v>
      </c>
      <c r="P167" s="1231">
        <v>1</v>
      </c>
      <c r="Q167" s="1231"/>
    </row>
    <row r="168" spans="1:17">
      <c r="A168" s="1231">
        <v>164</v>
      </c>
      <c r="B168" s="1232">
        <v>5016</v>
      </c>
      <c r="C168" s="1232" t="s">
        <v>365</v>
      </c>
      <c r="D168" s="1232" t="s">
        <v>178</v>
      </c>
      <c r="E168" s="1233" t="s">
        <v>268</v>
      </c>
      <c r="F168" s="1232" t="s">
        <v>180</v>
      </c>
      <c r="G168" s="1232">
        <v>98</v>
      </c>
      <c r="H168" s="1231" t="s">
        <v>269</v>
      </c>
      <c r="I168" s="1232" t="s">
        <v>270</v>
      </c>
      <c r="J168" s="1232"/>
      <c r="K168" s="1232" t="s">
        <v>190</v>
      </c>
      <c r="L168" s="1236">
        <v>44133</v>
      </c>
      <c r="M168" s="1235">
        <f t="shared" si="5"/>
        <v>518</v>
      </c>
      <c r="N168" s="1231">
        <v>1</v>
      </c>
      <c r="O168" s="1231">
        <v>1</v>
      </c>
      <c r="P168" s="1231">
        <v>1</v>
      </c>
      <c r="Q168" s="1231"/>
    </row>
    <row r="169" spans="1:17">
      <c r="A169" s="1231">
        <v>165</v>
      </c>
      <c r="B169" s="1232">
        <v>5017</v>
      </c>
      <c r="C169" s="1232" t="s">
        <v>366</v>
      </c>
      <c r="D169" s="1232" t="s">
        <v>178</v>
      </c>
      <c r="E169" s="1233" t="s">
        <v>268</v>
      </c>
      <c r="F169" s="1232" t="s">
        <v>180</v>
      </c>
      <c r="G169" s="1232">
        <v>98</v>
      </c>
      <c r="H169" s="1231" t="s">
        <v>269</v>
      </c>
      <c r="I169" s="1232" t="s">
        <v>270</v>
      </c>
      <c r="J169" s="1232"/>
      <c r="K169" s="1232" t="s">
        <v>190</v>
      </c>
      <c r="L169" s="1236">
        <v>44138</v>
      </c>
      <c r="M169" s="1235">
        <f t="shared" si="5"/>
        <v>513</v>
      </c>
      <c r="N169" s="1231">
        <v>1</v>
      </c>
      <c r="O169" s="1231">
        <v>1</v>
      </c>
      <c r="P169" s="1231">
        <v>1</v>
      </c>
      <c r="Q169" s="1231"/>
    </row>
    <row r="170" spans="1:17">
      <c r="A170" s="1231">
        <v>166</v>
      </c>
      <c r="B170" s="1232">
        <v>5018</v>
      </c>
      <c r="C170" s="1232" t="s">
        <v>367</v>
      </c>
      <c r="D170" s="1232" t="s">
        <v>178</v>
      </c>
      <c r="E170" s="1233" t="s">
        <v>268</v>
      </c>
      <c r="F170" s="1232" t="s">
        <v>180</v>
      </c>
      <c r="G170" s="1232">
        <v>98</v>
      </c>
      <c r="H170" s="1231" t="s">
        <v>269</v>
      </c>
      <c r="I170" s="1232" t="s">
        <v>270</v>
      </c>
      <c r="J170" s="1232"/>
      <c r="K170" s="1232" t="s">
        <v>190</v>
      </c>
      <c r="L170" s="1236">
        <v>44138</v>
      </c>
      <c r="M170" s="1235">
        <f t="shared" si="5"/>
        <v>513</v>
      </c>
      <c r="N170" s="1231">
        <v>1</v>
      </c>
      <c r="O170" s="1231">
        <v>1</v>
      </c>
      <c r="P170" s="1231">
        <v>1</v>
      </c>
      <c r="Q170" s="1231"/>
    </row>
    <row r="171" spans="1:17">
      <c r="A171" s="1231">
        <v>167</v>
      </c>
      <c r="B171" s="1232">
        <v>3415</v>
      </c>
      <c r="C171" s="1232" t="s">
        <v>368</v>
      </c>
      <c r="D171" s="1232" t="s">
        <v>323</v>
      </c>
      <c r="E171" s="1233">
        <v>7900</v>
      </c>
      <c r="F171" s="1232" t="s">
        <v>180</v>
      </c>
      <c r="G171" s="1232">
        <v>106</v>
      </c>
      <c r="H171" s="1231" t="s">
        <v>269</v>
      </c>
      <c r="I171" s="1232" t="s">
        <v>270</v>
      </c>
      <c r="J171" s="1232"/>
      <c r="K171" s="1232" t="s">
        <v>289</v>
      </c>
      <c r="L171" s="1236">
        <v>44271</v>
      </c>
      <c r="M171" s="1235">
        <f t="shared" si="5"/>
        <v>380</v>
      </c>
      <c r="N171" s="1231">
        <v>1</v>
      </c>
      <c r="O171" s="1231">
        <v>1</v>
      </c>
      <c r="P171" s="1231">
        <v>1</v>
      </c>
      <c r="Q171" s="1231"/>
    </row>
    <row r="172" spans="1:17">
      <c r="A172" s="1231">
        <v>168</v>
      </c>
      <c r="B172" s="1232">
        <v>3416</v>
      </c>
      <c r="C172" s="1232" t="s">
        <v>369</v>
      </c>
      <c r="D172" s="1232" t="s">
        <v>323</v>
      </c>
      <c r="E172" s="1233">
        <v>7900</v>
      </c>
      <c r="F172" s="1232" t="s">
        <v>180</v>
      </c>
      <c r="G172" s="1232">
        <v>106</v>
      </c>
      <c r="H172" s="1231" t="s">
        <v>269</v>
      </c>
      <c r="I172" s="1232" t="s">
        <v>270</v>
      </c>
      <c r="J172" s="1232"/>
      <c r="K172" s="1232" t="s">
        <v>289</v>
      </c>
      <c r="L172" s="1236">
        <v>44271</v>
      </c>
      <c r="M172" s="1235">
        <f t="shared" si="5"/>
        <v>380</v>
      </c>
      <c r="N172" s="1231">
        <v>1</v>
      </c>
      <c r="O172" s="1231">
        <v>1</v>
      </c>
      <c r="P172" s="1231">
        <v>1</v>
      </c>
      <c r="Q172" s="1231"/>
    </row>
    <row r="173" spans="1:17">
      <c r="A173" s="1231">
        <v>169</v>
      </c>
      <c r="B173" s="1232">
        <v>6206</v>
      </c>
      <c r="C173" s="1232" t="s">
        <v>370</v>
      </c>
      <c r="D173" s="1232" t="s">
        <v>348</v>
      </c>
      <c r="E173" s="1233" t="s">
        <v>349</v>
      </c>
      <c r="F173" s="1232" t="s">
        <v>180</v>
      </c>
      <c r="G173" s="1232">
        <v>78</v>
      </c>
      <c r="H173" s="1231" t="s">
        <v>157</v>
      </c>
      <c r="I173" s="1232" t="s">
        <v>157</v>
      </c>
      <c r="J173" s="1232"/>
      <c r="K173" s="1232" t="s">
        <v>289</v>
      </c>
      <c r="L173" s="1236">
        <v>44162</v>
      </c>
      <c r="M173" s="1235">
        <f t="shared" si="5"/>
        <v>489</v>
      </c>
      <c r="N173" s="1231">
        <v>1</v>
      </c>
      <c r="O173" s="1231">
        <v>1</v>
      </c>
      <c r="P173" s="1231">
        <v>1</v>
      </c>
      <c r="Q173" s="1231"/>
    </row>
    <row r="174" spans="1:17">
      <c r="A174" s="7"/>
    </row>
    <row r="175" spans="1:17" ht="23">
      <c r="B175" s="20"/>
      <c r="C175" s="20"/>
      <c r="D175" s="20"/>
      <c r="E175" s="21"/>
      <c r="F175" s="21"/>
      <c r="G175" s="21"/>
      <c r="H175" s="21"/>
      <c r="I175" s="21" t="s">
        <v>371</v>
      </c>
      <c r="J175" s="1686">
        <f>SUM(J5:J173)</f>
        <v>0</v>
      </c>
      <c r="K175" s="36" t="s">
        <v>372</v>
      </c>
      <c r="L175" s="36"/>
      <c r="M175" s="22">
        <f>AVERAGE(M5:M173)</f>
        <v>2439.2189349112427</v>
      </c>
      <c r="N175" s="37"/>
      <c r="O175" s="37"/>
      <c r="P175" s="37"/>
      <c r="Q175" s="37"/>
    </row>
  </sheetData>
  <autoFilter ref="A4:Q4"/>
  <sortState ref="A5:P175">
    <sortCondition ref="A5:A175"/>
  </sortState>
  <phoneticPr fontId="0" type="noConversion"/>
  <printOptions horizontalCentered="1" verticalCentered="1"/>
  <pageMargins left="0" right="0" top="0" bottom="0" header="0" footer="0"/>
  <pageSetup paperSize="9" scale="5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24"/>
  <sheetViews>
    <sheetView zoomScale="145" zoomScaleNormal="145" workbookViewId="0">
      <selection activeCell="J26" sqref="J26"/>
    </sheetView>
  </sheetViews>
  <sheetFormatPr baseColWidth="10" defaultColWidth="11.26953125" defaultRowHeight="12.5"/>
  <cols>
    <col min="1" max="1" width="3.26953125" customWidth="1"/>
    <col min="2" max="2" width="4.26953125" customWidth="1"/>
    <col min="3" max="3" width="12" customWidth="1"/>
    <col min="4" max="4" width="7" customWidth="1"/>
    <col min="5" max="5" width="6.54296875" customWidth="1"/>
    <col min="6" max="6" width="7.54296875" bestFit="1" customWidth="1"/>
    <col min="7" max="7" width="7.26953125" bestFit="1" customWidth="1"/>
    <col min="8" max="9" width="9.26953125" bestFit="1" customWidth="1"/>
    <col min="10" max="10" width="9.26953125" customWidth="1"/>
    <col min="11" max="11" width="7.54296875" bestFit="1" customWidth="1"/>
    <col min="12" max="12" width="10.26953125" bestFit="1" customWidth="1"/>
    <col min="13" max="13" width="15.54296875" bestFit="1" customWidth="1"/>
    <col min="14" max="14" width="11.54296875" bestFit="1" customWidth="1"/>
    <col min="15" max="15" width="9.26953125" bestFit="1" customWidth="1"/>
    <col min="16" max="16" width="8.26953125" bestFit="1" customWidth="1"/>
    <col min="17" max="17" width="9.54296875" bestFit="1" customWidth="1"/>
  </cols>
  <sheetData>
    <row r="1" spans="1:17" ht="13">
      <c r="A1" s="6" t="s">
        <v>20</v>
      </c>
      <c r="B1" s="6"/>
      <c r="C1" s="4"/>
      <c r="D1" s="4"/>
      <c r="E1" s="4"/>
      <c r="F1" s="4"/>
      <c r="G1" s="4"/>
      <c r="H1" s="4"/>
      <c r="I1" s="4"/>
      <c r="J1" s="4"/>
    </row>
    <row r="3" spans="1:17">
      <c r="B3" t="s">
        <v>162</v>
      </c>
      <c r="C3" s="18">
        <f>Parc.Bus.Propre!C3</f>
        <v>44651</v>
      </c>
    </row>
    <row r="4" spans="1:17" ht="46">
      <c r="A4" s="19"/>
      <c r="B4" s="19" t="s">
        <v>163</v>
      </c>
      <c r="C4" s="19" t="s">
        <v>373</v>
      </c>
      <c r="D4" s="19" t="s">
        <v>165</v>
      </c>
      <c r="E4" s="19" t="s">
        <v>144</v>
      </c>
      <c r="F4" s="19" t="s">
        <v>166</v>
      </c>
      <c r="G4" s="19" t="s">
        <v>167</v>
      </c>
      <c r="H4" s="19" t="s">
        <v>168</v>
      </c>
      <c r="I4" s="19" t="s">
        <v>169</v>
      </c>
      <c r="J4" s="19" t="s">
        <v>1836</v>
      </c>
      <c r="K4" s="19" t="s">
        <v>170</v>
      </c>
      <c r="L4" s="428" t="s">
        <v>171</v>
      </c>
      <c r="M4" s="428" t="s">
        <v>172</v>
      </c>
      <c r="N4" s="428" t="s">
        <v>173</v>
      </c>
      <c r="O4" s="428" t="s">
        <v>174</v>
      </c>
      <c r="P4" s="428" t="s">
        <v>175</v>
      </c>
      <c r="Q4" s="428" t="s">
        <v>176</v>
      </c>
    </row>
    <row r="5" spans="1:17" ht="10.4" customHeight="1">
      <c r="A5" s="1238">
        <v>1</v>
      </c>
      <c r="B5" s="1239">
        <v>1711</v>
      </c>
      <c r="C5" s="1240" t="s">
        <v>374</v>
      </c>
      <c r="D5" s="1238" t="s">
        <v>375</v>
      </c>
      <c r="E5" s="1239" t="s">
        <v>376</v>
      </c>
      <c r="F5" s="8" t="s">
        <v>377</v>
      </c>
      <c r="G5" s="8">
        <v>7</v>
      </c>
      <c r="H5" s="8" t="s">
        <v>181</v>
      </c>
      <c r="I5" s="8">
        <v>4</v>
      </c>
      <c r="J5" s="8"/>
      <c r="K5" s="1239" t="s">
        <v>196</v>
      </c>
      <c r="L5" s="1241">
        <v>40742</v>
      </c>
      <c r="M5" s="1235">
        <f t="shared" ref="M5:M22" si="0">C$3-L5</f>
        <v>3909</v>
      </c>
      <c r="N5" s="1241"/>
      <c r="O5" s="1238">
        <v>1</v>
      </c>
      <c r="P5" s="1238"/>
      <c r="Q5" s="1238"/>
    </row>
    <row r="6" spans="1:17" ht="10.4" customHeight="1">
      <c r="A6" s="1238">
        <v>2</v>
      </c>
      <c r="B6" s="1239">
        <v>1712</v>
      </c>
      <c r="C6" s="1240" t="s">
        <v>378</v>
      </c>
      <c r="D6" s="1238" t="s">
        <v>375</v>
      </c>
      <c r="E6" s="1239" t="s">
        <v>376</v>
      </c>
      <c r="F6" s="8" t="s">
        <v>377</v>
      </c>
      <c r="G6" s="8">
        <v>7</v>
      </c>
      <c r="H6" s="8" t="s">
        <v>181</v>
      </c>
      <c r="I6" s="8">
        <v>4</v>
      </c>
      <c r="J6" s="8"/>
      <c r="K6" s="1239" t="s">
        <v>196</v>
      </c>
      <c r="L6" s="1241">
        <v>40742</v>
      </c>
      <c r="M6" s="1235">
        <f t="shared" si="0"/>
        <v>3909</v>
      </c>
      <c r="N6" s="1241"/>
      <c r="O6" s="1238">
        <v>1</v>
      </c>
      <c r="P6" s="1238"/>
      <c r="Q6" s="1238"/>
    </row>
    <row r="7" spans="1:17" ht="10.4" customHeight="1">
      <c r="A7" s="1238">
        <v>3</v>
      </c>
      <c r="B7" s="1239">
        <v>1714</v>
      </c>
      <c r="C7" s="1240" t="s">
        <v>379</v>
      </c>
      <c r="D7" s="1238" t="s">
        <v>375</v>
      </c>
      <c r="E7" s="1239" t="s">
        <v>376</v>
      </c>
      <c r="F7" s="8" t="s">
        <v>377</v>
      </c>
      <c r="G7" s="8">
        <v>5</v>
      </c>
      <c r="H7" s="8" t="s">
        <v>181</v>
      </c>
      <c r="I7" s="8">
        <v>4</v>
      </c>
      <c r="J7" s="8"/>
      <c r="K7" s="1239" t="s">
        <v>196</v>
      </c>
      <c r="L7" s="1241">
        <v>41264</v>
      </c>
      <c r="M7" s="1235">
        <f t="shared" si="0"/>
        <v>3387</v>
      </c>
      <c r="N7" s="1241"/>
      <c r="O7" s="1238">
        <v>1</v>
      </c>
      <c r="P7" s="1238">
        <v>1</v>
      </c>
      <c r="Q7" s="1238"/>
    </row>
    <row r="8" spans="1:17" ht="10.4" customHeight="1">
      <c r="A8" s="1238">
        <v>4</v>
      </c>
      <c r="B8" s="1239">
        <v>1715</v>
      </c>
      <c r="C8" s="1240" t="s">
        <v>380</v>
      </c>
      <c r="D8" s="1238" t="s">
        <v>375</v>
      </c>
      <c r="E8" s="1239" t="s">
        <v>376</v>
      </c>
      <c r="F8" s="8" t="s">
        <v>377</v>
      </c>
      <c r="G8" s="8">
        <v>9</v>
      </c>
      <c r="H8" s="8" t="s">
        <v>181</v>
      </c>
      <c r="I8" s="8">
        <v>4</v>
      </c>
      <c r="J8" s="8"/>
      <c r="K8" s="1239" t="s">
        <v>190</v>
      </c>
      <c r="L8" s="1241">
        <v>41264</v>
      </c>
      <c r="M8" s="1235">
        <f t="shared" si="0"/>
        <v>3387</v>
      </c>
      <c r="N8" s="1241"/>
      <c r="O8" s="1238">
        <v>1</v>
      </c>
      <c r="P8" s="1238">
        <v>1</v>
      </c>
      <c r="Q8" s="1238"/>
    </row>
    <row r="9" spans="1:17" ht="10.4" customHeight="1">
      <c r="A9" s="1238">
        <v>5</v>
      </c>
      <c r="B9" s="1239">
        <v>1716</v>
      </c>
      <c r="C9" s="1240" t="s">
        <v>381</v>
      </c>
      <c r="D9" s="1238" t="s">
        <v>375</v>
      </c>
      <c r="E9" s="1239" t="s">
        <v>376</v>
      </c>
      <c r="F9" s="8" t="s">
        <v>377</v>
      </c>
      <c r="G9" s="8">
        <v>9</v>
      </c>
      <c r="H9" s="8" t="s">
        <v>181</v>
      </c>
      <c r="I9" s="8">
        <v>4</v>
      </c>
      <c r="J9" s="8"/>
      <c r="K9" s="1239" t="s">
        <v>190</v>
      </c>
      <c r="L9" s="1241">
        <v>41324</v>
      </c>
      <c r="M9" s="1235">
        <f t="shared" si="0"/>
        <v>3327</v>
      </c>
      <c r="N9" s="1241"/>
      <c r="O9" s="1238">
        <v>1</v>
      </c>
      <c r="P9" s="1238">
        <v>1</v>
      </c>
      <c r="Q9" s="1238"/>
    </row>
    <row r="10" spans="1:17" ht="10.4" customHeight="1">
      <c r="A10" s="1238">
        <v>6</v>
      </c>
      <c r="B10" s="1239">
        <v>1717</v>
      </c>
      <c r="C10" s="1240" t="s">
        <v>382</v>
      </c>
      <c r="D10" s="1238" t="s">
        <v>375</v>
      </c>
      <c r="E10" s="1239" t="s">
        <v>376</v>
      </c>
      <c r="F10" s="8" t="s">
        <v>377</v>
      </c>
      <c r="G10" s="8">
        <v>9</v>
      </c>
      <c r="H10" s="8" t="s">
        <v>181</v>
      </c>
      <c r="I10" s="8">
        <v>4</v>
      </c>
      <c r="J10" s="8"/>
      <c r="K10" s="1239" t="s">
        <v>196</v>
      </c>
      <c r="L10" s="1241">
        <v>41324</v>
      </c>
      <c r="M10" s="1235">
        <f t="shared" si="0"/>
        <v>3327</v>
      </c>
      <c r="N10" s="1241"/>
      <c r="O10" s="1238">
        <v>1</v>
      </c>
      <c r="P10" s="1238">
        <v>1</v>
      </c>
      <c r="Q10" s="1238"/>
    </row>
    <row r="11" spans="1:17" ht="10.4" customHeight="1">
      <c r="A11" s="1238">
        <v>7</v>
      </c>
      <c r="B11" s="1239">
        <v>1727</v>
      </c>
      <c r="C11" s="1240" t="s">
        <v>383</v>
      </c>
      <c r="D11" s="1238" t="s">
        <v>375</v>
      </c>
      <c r="E11" s="1239" t="s">
        <v>376</v>
      </c>
      <c r="F11" s="8" t="s">
        <v>377</v>
      </c>
      <c r="G11" s="8">
        <v>9</v>
      </c>
      <c r="H11" s="8" t="s">
        <v>181</v>
      </c>
      <c r="I11" s="8">
        <v>6</v>
      </c>
      <c r="J11" s="8"/>
      <c r="K11" s="1239" t="s">
        <v>190</v>
      </c>
      <c r="L11" s="1241">
        <v>42209</v>
      </c>
      <c r="M11" s="1235">
        <f t="shared" si="0"/>
        <v>2442</v>
      </c>
      <c r="N11" s="1241"/>
      <c r="O11" s="1238">
        <v>1</v>
      </c>
      <c r="P11" s="1238">
        <v>1</v>
      </c>
      <c r="Q11" s="1238"/>
    </row>
    <row r="12" spans="1:17" ht="10.4" customHeight="1">
      <c r="A12" s="1238">
        <v>8</v>
      </c>
      <c r="B12" s="1239">
        <v>1801</v>
      </c>
      <c r="C12" s="1240" t="s">
        <v>384</v>
      </c>
      <c r="D12" s="1238" t="s">
        <v>375</v>
      </c>
      <c r="E12" s="1239" t="s">
        <v>376</v>
      </c>
      <c r="F12" s="8" t="s">
        <v>377</v>
      </c>
      <c r="G12" s="8">
        <v>9</v>
      </c>
      <c r="H12" s="8" t="s">
        <v>181</v>
      </c>
      <c r="I12" s="8">
        <v>6</v>
      </c>
      <c r="J12" s="8"/>
      <c r="K12" s="1239" t="s">
        <v>196</v>
      </c>
      <c r="L12" s="1241">
        <v>44139</v>
      </c>
      <c r="M12" s="1235">
        <f t="shared" si="0"/>
        <v>512</v>
      </c>
      <c r="N12" s="1241"/>
      <c r="O12" s="1238">
        <v>4</v>
      </c>
      <c r="P12" s="1238">
        <v>1</v>
      </c>
      <c r="Q12" s="1238"/>
    </row>
    <row r="13" spans="1:17" ht="10.4" customHeight="1">
      <c r="A13" s="1238">
        <v>9</v>
      </c>
      <c r="B13" s="1239">
        <v>1802</v>
      </c>
      <c r="C13" s="1240" t="s">
        <v>385</v>
      </c>
      <c r="D13" s="1238" t="s">
        <v>375</v>
      </c>
      <c r="E13" s="1239" t="s">
        <v>376</v>
      </c>
      <c r="F13" s="8" t="s">
        <v>377</v>
      </c>
      <c r="G13" s="8">
        <v>9</v>
      </c>
      <c r="H13" s="8" t="s">
        <v>181</v>
      </c>
      <c r="I13" s="8">
        <v>6</v>
      </c>
      <c r="J13" s="8"/>
      <c r="K13" s="1239" t="s">
        <v>196</v>
      </c>
      <c r="L13" s="1241">
        <v>44139</v>
      </c>
      <c r="M13" s="1235">
        <f t="shared" si="0"/>
        <v>512</v>
      </c>
      <c r="N13" s="1241"/>
      <c r="O13" s="1238">
        <v>4</v>
      </c>
      <c r="P13" s="1238">
        <v>1</v>
      </c>
      <c r="Q13" s="1238"/>
    </row>
    <row r="14" spans="1:17" ht="10.4" customHeight="1">
      <c r="A14" s="1238">
        <v>10</v>
      </c>
      <c r="B14" s="1239">
        <v>1803</v>
      </c>
      <c r="C14" s="1240" t="s">
        <v>386</v>
      </c>
      <c r="D14" s="1238" t="s">
        <v>375</v>
      </c>
      <c r="E14" s="1239" t="s">
        <v>376</v>
      </c>
      <c r="F14" s="8" t="s">
        <v>377</v>
      </c>
      <c r="G14" s="8">
        <v>9</v>
      </c>
      <c r="H14" s="8" t="s">
        <v>181</v>
      </c>
      <c r="I14" s="8">
        <v>6</v>
      </c>
      <c r="J14" s="8"/>
      <c r="K14" s="1239" t="s">
        <v>196</v>
      </c>
      <c r="L14" s="1241">
        <v>44139</v>
      </c>
      <c r="M14" s="1235">
        <f t="shared" si="0"/>
        <v>512</v>
      </c>
      <c r="N14" s="1241"/>
      <c r="O14" s="1238">
        <v>4</v>
      </c>
      <c r="P14" s="1238">
        <v>1</v>
      </c>
      <c r="Q14" s="1238"/>
    </row>
    <row r="15" spans="1:17" ht="10.4" customHeight="1">
      <c r="A15" s="1238">
        <v>11</v>
      </c>
      <c r="B15" s="1239">
        <v>1804</v>
      </c>
      <c r="C15" s="1240" t="s">
        <v>387</v>
      </c>
      <c r="D15" s="1238" t="s">
        <v>375</v>
      </c>
      <c r="E15" s="1239" t="s">
        <v>376</v>
      </c>
      <c r="F15" s="8" t="s">
        <v>377</v>
      </c>
      <c r="G15" s="8">
        <v>9</v>
      </c>
      <c r="H15" s="8" t="s">
        <v>181</v>
      </c>
      <c r="I15" s="8">
        <v>6</v>
      </c>
      <c r="J15" s="8"/>
      <c r="K15" s="1239" t="s">
        <v>190</v>
      </c>
      <c r="L15" s="1241">
        <v>44139</v>
      </c>
      <c r="M15" s="1235">
        <f t="shared" si="0"/>
        <v>512</v>
      </c>
      <c r="N15" s="1241"/>
      <c r="O15" s="1238">
        <v>4</v>
      </c>
      <c r="P15" s="1238">
        <v>1</v>
      </c>
      <c r="Q15" s="1238"/>
    </row>
    <row r="16" spans="1:17" ht="10.4" customHeight="1">
      <c r="A16" s="1238">
        <v>12</v>
      </c>
      <c r="B16" s="1239">
        <v>1805</v>
      </c>
      <c r="C16" s="1240" t="s">
        <v>388</v>
      </c>
      <c r="D16" s="1238" t="s">
        <v>375</v>
      </c>
      <c r="E16" s="1239" t="s">
        <v>376</v>
      </c>
      <c r="F16" s="8" t="s">
        <v>377</v>
      </c>
      <c r="G16" s="8">
        <v>9</v>
      </c>
      <c r="H16" s="8" t="s">
        <v>181</v>
      </c>
      <c r="I16" s="8">
        <v>6</v>
      </c>
      <c r="J16" s="8"/>
      <c r="K16" s="1239" t="s">
        <v>190</v>
      </c>
      <c r="L16" s="1241">
        <v>44139</v>
      </c>
      <c r="M16" s="1235">
        <f t="shared" si="0"/>
        <v>512</v>
      </c>
      <c r="N16" s="1241"/>
      <c r="O16" s="1238">
        <v>4</v>
      </c>
      <c r="P16" s="1238">
        <v>1</v>
      </c>
      <c r="Q16" s="1238"/>
    </row>
    <row r="17" spans="1:17" ht="10.4" customHeight="1">
      <c r="A17" s="1238">
        <v>13</v>
      </c>
      <c r="B17" s="1239">
        <v>1806</v>
      </c>
      <c r="C17" s="1240" t="s">
        <v>389</v>
      </c>
      <c r="D17" s="1238" t="s">
        <v>375</v>
      </c>
      <c r="E17" s="1239" t="s">
        <v>376</v>
      </c>
      <c r="F17" s="8" t="s">
        <v>377</v>
      </c>
      <c r="G17" s="8">
        <v>9</v>
      </c>
      <c r="H17" s="8" t="s">
        <v>181</v>
      </c>
      <c r="I17" s="8">
        <v>6</v>
      </c>
      <c r="J17" s="8"/>
      <c r="K17" s="1239" t="s">
        <v>190</v>
      </c>
      <c r="L17" s="1241">
        <v>44139</v>
      </c>
      <c r="M17" s="1235">
        <f t="shared" si="0"/>
        <v>512</v>
      </c>
      <c r="N17" s="1241"/>
      <c r="O17" s="1238">
        <v>4</v>
      </c>
      <c r="P17" s="1238">
        <v>1</v>
      </c>
      <c r="Q17" s="1238"/>
    </row>
    <row r="18" spans="1:17" ht="10.4" customHeight="1">
      <c r="A18" s="1238">
        <v>14</v>
      </c>
      <c r="B18" s="1239">
        <v>1807</v>
      </c>
      <c r="C18" s="1240" t="s">
        <v>390</v>
      </c>
      <c r="D18" s="1238" t="s">
        <v>375</v>
      </c>
      <c r="E18" s="1239" t="s">
        <v>376</v>
      </c>
      <c r="F18" s="8" t="s">
        <v>377</v>
      </c>
      <c r="G18" s="8">
        <v>9</v>
      </c>
      <c r="H18" s="8" t="s">
        <v>181</v>
      </c>
      <c r="I18" s="8">
        <v>6</v>
      </c>
      <c r="J18" s="8"/>
      <c r="K18" s="1239" t="s">
        <v>190</v>
      </c>
      <c r="L18" s="1241">
        <v>44139</v>
      </c>
      <c r="M18" s="1235">
        <f t="shared" si="0"/>
        <v>512</v>
      </c>
      <c r="N18" s="1241"/>
      <c r="O18" s="1238">
        <v>4</v>
      </c>
      <c r="P18" s="1238">
        <v>1</v>
      </c>
      <c r="Q18" s="1238"/>
    </row>
    <row r="19" spans="1:17" ht="10.4" customHeight="1">
      <c r="A19" s="1238">
        <v>15</v>
      </c>
      <c r="B19" s="1239">
        <v>1808</v>
      </c>
      <c r="C19" s="1240" t="s">
        <v>391</v>
      </c>
      <c r="D19" s="1238" t="s">
        <v>375</v>
      </c>
      <c r="E19" s="1239" t="s">
        <v>376</v>
      </c>
      <c r="F19" s="8" t="s">
        <v>377</v>
      </c>
      <c r="G19" s="8">
        <v>9</v>
      </c>
      <c r="H19" s="8" t="s">
        <v>181</v>
      </c>
      <c r="I19" s="8">
        <v>6</v>
      </c>
      <c r="J19" s="8"/>
      <c r="K19" s="1239" t="s">
        <v>190</v>
      </c>
      <c r="L19" s="1241">
        <v>44243</v>
      </c>
      <c r="M19" s="1235">
        <f t="shared" si="0"/>
        <v>408</v>
      </c>
      <c r="N19" s="1241"/>
      <c r="O19" s="1238">
        <v>4</v>
      </c>
      <c r="P19" s="1238">
        <v>1</v>
      </c>
      <c r="Q19" s="1238"/>
    </row>
    <row r="20" spans="1:17" ht="10.4" customHeight="1">
      <c r="A20" s="1238">
        <v>16</v>
      </c>
      <c r="B20" s="1239">
        <v>1809</v>
      </c>
      <c r="C20" s="1240" t="s">
        <v>392</v>
      </c>
      <c r="D20" s="1238" t="s">
        <v>375</v>
      </c>
      <c r="E20" s="1239" t="s">
        <v>376</v>
      </c>
      <c r="F20" s="8" t="s">
        <v>377</v>
      </c>
      <c r="G20" s="8">
        <v>9</v>
      </c>
      <c r="H20" s="8" t="s">
        <v>181</v>
      </c>
      <c r="I20" s="8">
        <v>6</v>
      </c>
      <c r="J20" s="8"/>
      <c r="K20" s="1239" t="s">
        <v>190</v>
      </c>
      <c r="L20" s="1241">
        <v>44243</v>
      </c>
      <c r="M20" s="1235">
        <f t="shared" si="0"/>
        <v>408</v>
      </c>
      <c r="N20" s="1241"/>
      <c r="O20" s="1238">
        <v>4</v>
      </c>
      <c r="P20" s="1238">
        <v>1</v>
      </c>
      <c r="Q20" s="1238"/>
    </row>
    <row r="21" spans="1:17" ht="10.4" customHeight="1">
      <c r="A21" s="1238">
        <v>17</v>
      </c>
      <c r="B21" s="1239">
        <v>1810</v>
      </c>
      <c r="C21" s="1240" t="s">
        <v>393</v>
      </c>
      <c r="D21" s="1238" t="s">
        <v>375</v>
      </c>
      <c r="E21" s="1239" t="s">
        <v>376</v>
      </c>
      <c r="F21" s="8" t="s">
        <v>377</v>
      </c>
      <c r="G21" s="8">
        <v>9</v>
      </c>
      <c r="H21" s="8" t="s">
        <v>181</v>
      </c>
      <c r="I21" s="8">
        <v>6</v>
      </c>
      <c r="J21" s="8"/>
      <c r="K21" s="1239" t="s">
        <v>190</v>
      </c>
      <c r="L21" s="1241">
        <v>44243</v>
      </c>
      <c r="M21" s="1235">
        <f t="shared" si="0"/>
        <v>408</v>
      </c>
      <c r="N21" s="1241"/>
      <c r="O21" s="1238">
        <v>4</v>
      </c>
      <c r="P21" s="1238">
        <v>1</v>
      </c>
      <c r="Q21" s="1238"/>
    </row>
    <row r="22" spans="1:17" ht="10.4" customHeight="1">
      <c r="A22" s="1238">
        <v>18</v>
      </c>
      <c r="B22" s="1239">
        <v>1811</v>
      </c>
      <c r="C22" s="1240" t="s">
        <v>394</v>
      </c>
      <c r="D22" s="1238" t="s">
        <v>375</v>
      </c>
      <c r="E22" s="1239" t="s">
        <v>376</v>
      </c>
      <c r="F22" s="8" t="s">
        <v>377</v>
      </c>
      <c r="G22" s="8">
        <v>9</v>
      </c>
      <c r="H22" s="8" t="s">
        <v>181</v>
      </c>
      <c r="I22" s="8">
        <v>6</v>
      </c>
      <c r="J22" s="8"/>
      <c r="K22" s="1239" t="s">
        <v>190</v>
      </c>
      <c r="L22" s="1241">
        <v>44243</v>
      </c>
      <c r="M22" s="1235">
        <f t="shared" si="0"/>
        <v>408</v>
      </c>
      <c r="N22" s="1241"/>
      <c r="O22" s="1238">
        <v>4</v>
      </c>
      <c r="P22" s="1238">
        <v>1</v>
      </c>
      <c r="Q22" s="1238"/>
    </row>
    <row r="23" spans="1:17" ht="10.4" customHeight="1">
      <c r="A23" s="20"/>
      <c r="B23" s="20"/>
      <c r="C23" s="20"/>
      <c r="D23" s="20"/>
      <c r="E23" s="21"/>
      <c r="F23" s="21"/>
      <c r="G23" s="21"/>
      <c r="H23" s="21"/>
      <c r="I23" s="21" t="s">
        <v>371</v>
      </c>
      <c r="J23" s="1686">
        <f>SUM(J5:J22)</f>
        <v>0</v>
      </c>
      <c r="K23" s="1738" t="s">
        <v>372</v>
      </c>
      <c r="L23" s="1738"/>
      <c r="M23" s="22">
        <f>AVERAGE(M5:M22)</f>
        <v>1605.7777777777778</v>
      </c>
      <c r="N23" s="37"/>
      <c r="O23" s="37"/>
      <c r="P23" s="37"/>
      <c r="Q23" s="37"/>
    </row>
    <row r="24" spans="1:17" ht="12.75" customHeight="1"/>
  </sheetData>
  <sortState ref="A5:P22">
    <sortCondition ref="B5:B22"/>
  </sortState>
  <mergeCells count="1">
    <mergeCell ref="K23:L23"/>
  </mergeCells>
  <printOptions horizontalCentered="1" verticalCentered="1"/>
  <pageMargins left="0" right="0" top="0" bottom="0" header="0" footer="0"/>
  <pageSetup paperSize="9" scale="5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63"/>
  <sheetViews>
    <sheetView showGridLines="0" zoomScale="90" zoomScaleNormal="90" zoomScaleSheetLayoutView="100" workbookViewId="0">
      <selection activeCell="I15" sqref="I15"/>
    </sheetView>
  </sheetViews>
  <sheetFormatPr baseColWidth="10" defaultColWidth="11.26953125" defaultRowHeight="12.5"/>
  <cols>
    <col min="1" max="1" width="3.54296875" style="1384" customWidth="1"/>
    <col min="2" max="2" width="8.1796875" style="1384" customWidth="1"/>
    <col min="3" max="3" width="12.54296875" style="1384" customWidth="1"/>
    <col min="4" max="4" width="19.26953125" style="1384" bestFit="1" customWidth="1"/>
    <col min="5" max="5" width="10" style="1384" customWidth="1"/>
    <col min="6" max="6" width="11.54296875" style="1384" customWidth="1"/>
    <col min="7" max="7" width="15.26953125" style="1384" bestFit="1" customWidth="1"/>
    <col min="8" max="16384" width="11.26953125" style="1384"/>
  </cols>
  <sheetData>
    <row r="1" spans="1:8" ht="13">
      <c r="A1" s="1382" t="s">
        <v>395</v>
      </c>
      <c r="B1" s="1383"/>
      <c r="C1" s="1383"/>
      <c r="D1" s="1383"/>
      <c r="E1" s="1383"/>
      <c r="F1" s="1383"/>
      <c r="G1" s="1383"/>
    </row>
    <row r="2" spans="1:8">
      <c r="B2" s="1385"/>
      <c r="H2" s="1385"/>
    </row>
    <row r="3" spans="1:8" ht="22.4" customHeight="1">
      <c r="A3" s="15"/>
      <c r="B3" s="15" t="s">
        <v>163</v>
      </c>
      <c r="C3" s="16" t="s">
        <v>164</v>
      </c>
      <c r="D3" s="15" t="s">
        <v>144</v>
      </c>
      <c r="E3" s="15" t="s">
        <v>166</v>
      </c>
      <c r="F3" s="15" t="s">
        <v>396</v>
      </c>
      <c r="G3" s="17" t="s">
        <v>176</v>
      </c>
    </row>
    <row r="4" spans="1:8">
      <c r="A4" s="7">
        <v>1</v>
      </c>
      <c r="B4" s="9">
        <v>7504</v>
      </c>
      <c r="C4" s="9" t="s">
        <v>397</v>
      </c>
      <c r="D4" s="7" t="s">
        <v>398</v>
      </c>
      <c r="E4" s="8" t="s">
        <v>399</v>
      </c>
      <c r="F4" s="8" t="s">
        <v>400</v>
      </c>
      <c r="G4" s="7"/>
    </row>
    <row r="5" spans="1:8">
      <c r="A5" s="7">
        <v>2</v>
      </c>
      <c r="B5" s="9">
        <v>7505</v>
      </c>
      <c r="C5" s="9" t="s">
        <v>401</v>
      </c>
      <c r="D5" s="7" t="s">
        <v>398</v>
      </c>
      <c r="E5" s="8" t="s">
        <v>399</v>
      </c>
      <c r="F5" s="8" t="s">
        <v>400</v>
      </c>
      <c r="G5" s="7"/>
    </row>
    <row r="6" spans="1:8">
      <c r="A6" s="7">
        <v>3</v>
      </c>
      <c r="B6" s="9">
        <v>7506</v>
      </c>
      <c r="C6" s="9" t="s">
        <v>402</v>
      </c>
      <c r="D6" s="7" t="s">
        <v>398</v>
      </c>
      <c r="E6" s="8" t="s">
        <v>399</v>
      </c>
      <c r="F6" s="8" t="s">
        <v>400</v>
      </c>
      <c r="G6" s="7"/>
    </row>
    <row r="7" spans="1:8">
      <c r="A7" s="7">
        <v>4</v>
      </c>
      <c r="B7" s="9">
        <v>8100</v>
      </c>
      <c r="C7" s="9" t="s">
        <v>403</v>
      </c>
      <c r="D7" s="7" t="s">
        <v>404</v>
      </c>
      <c r="E7" s="8" t="s">
        <v>405</v>
      </c>
      <c r="F7" s="8" t="s">
        <v>406</v>
      </c>
      <c r="G7" s="7"/>
    </row>
    <row r="8" spans="1:8">
      <c r="A8" s="7">
        <v>5</v>
      </c>
      <c r="B8" s="9">
        <v>8101</v>
      </c>
      <c r="C8" s="9" t="s">
        <v>407</v>
      </c>
      <c r="D8" s="7" t="s">
        <v>404</v>
      </c>
      <c r="E8" s="8" t="s">
        <v>405</v>
      </c>
      <c r="F8" s="8" t="s">
        <v>406</v>
      </c>
      <c r="G8" s="7"/>
    </row>
    <row r="9" spans="1:8">
      <c r="A9" s="7">
        <v>6</v>
      </c>
      <c r="B9" s="9">
        <v>8102</v>
      </c>
      <c r="C9" s="9" t="s">
        <v>408</v>
      </c>
      <c r="D9" s="7" t="s">
        <v>404</v>
      </c>
      <c r="E9" s="8" t="s">
        <v>405</v>
      </c>
      <c r="F9" s="8" t="s">
        <v>406</v>
      </c>
      <c r="G9" s="7"/>
    </row>
    <row r="10" spans="1:8">
      <c r="A10" s="7">
        <v>7</v>
      </c>
      <c r="B10" s="9">
        <v>8103</v>
      </c>
      <c r="C10" s="9" t="s">
        <v>409</v>
      </c>
      <c r="D10" s="7" t="s">
        <v>404</v>
      </c>
      <c r="E10" s="8" t="s">
        <v>405</v>
      </c>
      <c r="F10" s="8" t="s">
        <v>406</v>
      </c>
      <c r="G10" s="7"/>
    </row>
    <row r="11" spans="1:8">
      <c r="A11" s="7">
        <v>8</v>
      </c>
      <c r="B11" s="9">
        <v>8104</v>
      </c>
      <c r="C11" s="9" t="s">
        <v>410</v>
      </c>
      <c r="D11" s="7" t="s">
        <v>404</v>
      </c>
      <c r="E11" s="8" t="s">
        <v>405</v>
      </c>
      <c r="F11" s="8" t="s">
        <v>406</v>
      </c>
      <c r="G11" s="7"/>
    </row>
    <row r="12" spans="1:8">
      <c r="A12" s="7">
        <v>9</v>
      </c>
      <c r="B12" s="9">
        <v>8105</v>
      </c>
      <c r="C12" s="9" t="s">
        <v>411</v>
      </c>
      <c r="D12" s="7" t="s">
        <v>404</v>
      </c>
      <c r="E12" s="8" t="s">
        <v>405</v>
      </c>
      <c r="F12" s="8" t="s">
        <v>406</v>
      </c>
      <c r="G12" s="7"/>
    </row>
    <row r="13" spans="1:8">
      <c r="A13" s="7">
        <v>10</v>
      </c>
      <c r="B13" s="9">
        <v>8140</v>
      </c>
      <c r="C13" s="9" t="s">
        <v>412</v>
      </c>
      <c r="D13" s="7" t="s">
        <v>404</v>
      </c>
      <c r="E13" s="8" t="s">
        <v>405</v>
      </c>
      <c r="F13" s="8" t="s">
        <v>413</v>
      </c>
      <c r="G13" s="7"/>
    </row>
    <row r="14" spans="1:8">
      <c r="A14" s="7">
        <v>11</v>
      </c>
      <c r="B14" s="9">
        <v>8141</v>
      </c>
      <c r="C14" s="9" t="s">
        <v>414</v>
      </c>
      <c r="D14" s="7" t="s">
        <v>404</v>
      </c>
      <c r="E14" s="8" t="s">
        <v>405</v>
      </c>
      <c r="F14" s="8" t="s">
        <v>413</v>
      </c>
      <c r="G14" s="7"/>
    </row>
    <row r="15" spans="1:8">
      <c r="A15" s="7">
        <v>12</v>
      </c>
      <c r="B15" s="9">
        <v>8142</v>
      </c>
      <c r="C15" s="9" t="s">
        <v>415</v>
      </c>
      <c r="D15" s="7" t="s">
        <v>404</v>
      </c>
      <c r="E15" s="8" t="s">
        <v>405</v>
      </c>
      <c r="F15" s="8" t="s">
        <v>413</v>
      </c>
      <c r="G15" s="7"/>
    </row>
    <row r="16" spans="1:8">
      <c r="A16" s="7">
        <v>13</v>
      </c>
      <c r="B16" s="9">
        <v>8143</v>
      </c>
      <c r="C16" s="9" t="s">
        <v>416</v>
      </c>
      <c r="D16" s="7" t="s">
        <v>404</v>
      </c>
      <c r="E16" s="8" t="s">
        <v>405</v>
      </c>
      <c r="F16" s="8" t="s">
        <v>413</v>
      </c>
      <c r="G16" s="7"/>
    </row>
    <row r="17" spans="1:7">
      <c r="A17" s="7">
        <v>14</v>
      </c>
      <c r="B17" s="9">
        <v>8144</v>
      </c>
      <c r="C17" s="9" t="s">
        <v>417</v>
      </c>
      <c r="D17" s="7" t="s">
        <v>404</v>
      </c>
      <c r="E17" s="8" t="s">
        <v>405</v>
      </c>
      <c r="F17" s="8" t="s">
        <v>413</v>
      </c>
      <c r="G17" s="7"/>
    </row>
    <row r="18" spans="1:7">
      <c r="A18" s="7">
        <v>15</v>
      </c>
      <c r="B18" s="9">
        <v>8145</v>
      </c>
      <c r="C18" s="9" t="s">
        <v>418</v>
      </c>
      <c r="D18" s="7" t="s">
        <v>404</v>
      </c>
      <c r="E18" s="8" t="s">
        <v>405</v>
      </c>
      <c r="F18" s="8" t="s">
        <v>413</v>
      </c>
      <c r="G18" s="7"/>
    </row>
    <row r="19" spans="1:7">
      <c r="A19" s="7">
        <v>16</v>
      </c>
      <c r="B19" s="9">
        <v>8146</v>
      </c>
      <c r="C19" s="9" t="s">
        <v>419</v>
      </c>
      <c r="D19" s="7" t="s">
        <v>404</v>
      </c>
      <c r="E19" s="8" t="s">
        <v>405</v>
      </c>
      <c r="F19" s="8" t="s">
        <v>413</v>
      </c>
      <c r="G19" s="7"/>
    </row>
    <row r="20" spans="1:7">
      <c r="A20" s="7">
        <v>17</v>
      </c>
      <c r="B20" s="9">
        <v>8147</v>
      </c>
      <c r="C20" s="9" t="s">
        <v>420</v>
      </c>
      <c r="D20" s="7" t="s">
        <v>404</v>
      </c>
      <c r="E20" s="8" t="s">
        <v>405</v>
      </c>
      <c r="F20" s="8" t="s">
        <v>413</v>
      </c>
      <c r="G20" s="7"/>
    </row>
    <row r="21" spans="1:7">
      <c r="A21" s="7">
        <v>18</v>
      </c>
      <c r="B21" s="9">
        <v>8148</v>
      </c>
      <c r="C21" s="9" t="s">
        <v>421</v>
      </c>
      <c r="D21" s="7" t="s">
        <v>404</v>
      </c>
      <c r="E21" s="8" t="s">
        <v>405</v>
      </c>
      <c r="F21" s="8" t="s">
        <v>413</v>
      </c>
      <c r="G21" s="7"/>
    </row>
    <row r="22" spans="1:7">
      <c r="A22" s="7">
        <v>19</v>
      </c>
      <c r="B22" s="9">
        <v>8149</v>
      </c>
      <c r="C22" s="9" t="s">
        <v>422</v>
      </c>
      <c r="D22" s="7" t="s">
        <v>404</v>
      </c>
      <c r="E22" s="8" t="s">
        <v>405</v>
      </c>
      <c r="F22" s="8" t="s">
        <v>413</v>
      </c>
      <c r="G22" s="7"/>
    </row>
    <row r="23" spans="1:7">
      <c r="A23" s="7">
        <v>20</v>
      </c>
      <c r="B23" s="9">
        <v>8150</v>
      </c>
      <c r="C23" s="9" t="s">
        <v>423</v>
      </c>
      <c r="D23" s="7" t="s">
        <v>404</v>
      </c>
      <c r="E23" s="8" t="s">
        <v>405</v>
      </c>
      <c r="F23" s="8" t="s">
        <v>413</v>
      </c>
      <c r="G23" s="7"/>
    </row>
    <row r="24" spans="1:7">
      <c r="A24" s="7">
        <v>21</v>
      </c>
      <c r="B24" s="9">
        <v>8151</v>
      </c>
      <c r="C24" s="9" t="s">
        <v>424</v>
      </c>
      <c r="D24" s="7" t="s">
        <v>404</v>
      </c>
      <c r="E24" s="8" t="s">
        <v>405</v>
      </c>
      <c r="F24" s="8" t="s">
        <v>413</v>
      </c>
      <c r="G24" s="7"/>
    </row>
    <row r="25" spans="1:7">
      <c r="A25" s="7">
        <v>22</v>
      </c>
      <c r="B25" s="9">
        <v>8152</v>
      </c>
      <c r="C25" s="9" t="s">
        <v>425</v>
      </c>
      <c r="D25" s="7" t="s">
        <v>404</v>
      </c>
      <c r="E25" s="8" t="s">
        <v>405</v>
      </c>
      <c r="F25" s="8" t="s">
        <v>413</v>
      </c>
      <c r="G25" s="7"/>
    </row>
    <row r="26" spans="1:7">
      <c r="A26" s="7">
        <v>23</v>
      </c>
      <c r="B26" s="9">
        <v>8201</v>
      </c>
      <c r="C26" s="9" t="s">
        <v>426</v>
      </c>
      <c r="D26" s="7" t="s">
        <v>404</v>
      </c>
      <c r="E26" s="8" t="s">
        <v>405</v>
      </c>
      <c r="F26" s="8" t="s">
        <v>427</v>
      </c>
      <c r="G26" s="7"/>
    </row>
    <row r="27" spans="1:7">
      <c r="A27" s="7">
        <v>24</v>
      </c>
      <c r="B27" s="9">
        <v>8202</v>
      </c>
      <c r="C27" s="9" t="s">
        <v>428</v>
      </c>
      <c r="D27" s="7" t="s">
        <v>398</v>
      </c>
      <c r="E27" s="8" t="s">
        <v>399</v>
      </c>
      <c r="F27" s="8" t="s">
        <v>400</v>
      </c>
      <c r="G27" s="7"/>
    </row>
    <row r="28" spans="1:7">
      <c r="A28" s="7">
        <v>25</v>
      </c>
      <c r="B28" s="9">
        <v>8203</v>
      </c>
      <c r="C28" s="9" t="s">
        <v>429</v>
      </c>
      <c r="D28" s="7" t="s">
        <v>404</v>
      </c>
      <c r="E28" s="8" t="s">
        <v>405</v>
      </c>
      <c r="F28" s="8" t="s">
        <v>427</v>
      </c>
      <c r="G28" s="7"/>
    </row>
    <row r="29" spans="1:7">
      <c r="A29" s="7">
        <v>26</v>
      </c>
      <c r="B29" s="9">
        <v>8204</v>
      </c>
      <c r="C29" s="9" t="s">
        <v>430</v>
      </c>
      <c r="D29" s="7" t="s">
        <v>404</v>
      </c>
      <c r="E29" s="8" t="s">
        <v>405</v>
      </c>
      <c r="F29" s="8" t="s">
        <v>427</v>
      </c>
      <c r="G29" s="7"/>
    </row>
    <row r="30" spans="1:7">
      <c r="A30" s="7">
        <v>27</v>
      </c>
      <c r="B30" s="9">
        <v>8205</v>
      </c>
      <c r="C30" s="9" t="s">
        <v>431</v>
      </c>
      <c r="D30" s="7" t="s">
        <v>404</v>
      </c>
      <c r="E30" s="8" t="s">
        <v>405</v>
      </c>
      <c r="F30" s="8" t="s">
        <v>427</v>
      </c>
      <c r="G30" s="7"/>
    </row>
    <row r="31" spans="1:7">
      <c r="A31" s="7">
        <v>28</v>
      </c>
      <c r="B31" s="9">
        <v>8206</v>
      </c>
      <c r="C31" s="9" t="s">
        <v>432</v>
      </c>
      <c r="D31" s="7" t="s">
        <v>398</v>
      </c>
      <c r="E31" s="8" t="s">
        <v>399</v>
      </c>
      <c r="F31" s="8" t="s">
        <v>400</v>
      </c>
      <c r="G31" s="7"/>
    </row>
    <row r="32" spans="1:7">
      <c r="A32" s="7">
        <v>29</v>
      </c>
      <c r="B32" s="9">
        <v>8207</v>
      </c>
      <c r="C32" s="9" t="s">
        <v>433</v>
      </c>
      <c r="D32" s="7" t="s">
        <v>398</v>
      </c>
      <c r="E32" s="8" t="s">
        <v>399</v>
      </c>
      <c r="F32" s="8" t="s">
        <v>400</v>
      </c>
      <c r="G32" s="7"/>
    </row>
    <row r="33" spans="1:7">
      <c r="A33" s="7">
        <v>30</v>
      </c>
      <c r="B33" s="9">
        <v>8208</v>
      </c>
      <c r="C33" s="9" t="s">
        <v>434</v>
      </c>
      <c r="D33" s="7" t="s">
        <v>404</v>
      </c>
      <c r="E33" s="8" t="s">
        <v>405</v>
      </c>
      <c r="F33" s="8" t="s">
        <v>427</v>
      </c>
      <c r="G33" s="7"/>
    </row>
    <row r="34" spans="1:7">
      <c r="A34" s="7">
        <v>31</v>
      </c>
      <c r="B34" s="9">
        <v>8209</v>
      </c>
      <c r="C34" s="9" t="s">
        <v>435</v>
      </c>
      <c r="D34" s="7" t="s">
        <v>398</v>
      </c>
      <c r="E34" s="8" t="s">
        <v>399</v>
      </c>
      <c r="F34" s="8" t="s">
        <v>400</v>
      </c>
      <c r="G34" s="7"/>
    </row>
    <row r="35" spans="1:7">
      <c r="A35" s="7">
        <v>32</v>
      </c>
      <c r="B35" s="9">
        <v>8210</v>
      </c>
      <c r="C35" s="9" t="s">
        <v>436</v>
      </c>
      <c r="D35" s="7" t="s">
        <v>404</v>
      </c>
      <c r="E35" s="8" t="s">
        <v>405</v>
      </c>
      <c r="F35" s="8" t="s">
        <v>427</v>
      </c>
      <c r="G35" s="7"/>
    </row>
    <row r="36" spans="1:7">
      <c r="A36" s="7">
        <v>33</v>
      </c>
      <c r="B36" s="9">
        <v>8211</v>
      </c>
      <c r="C36" s="9" t="s">
        <v>437</v>
      </c>
      <c r="D36" s="7" t="s">
        <v>404</v>
      </c>
      <c r="E36" s="8" t="s">
        <v>405</v>
      </c>
      <c r="F36" s="8" t="s">
        <v>427</v>
      </c>
      <c r="G36" s="7"/>
    </row>
    <row r="37" spans="1:7">
      <c r="A37" s="7">
        <v>34</v>
      </c>
      <c r="B37" s="9">
        <v>8212</v>
      </c>
      <c r="C37" s="9" t="s">
        <v>438</v>
      </c>
      <c r="D37" s="7" t="s">
        <v>398</v>
      </c>
      <c r="E37" s="8" t="s">
        <v>399</v>
      </c>
      <c r="F37" s="8" t="s">
        <v>400</v>
      </c>
      <c r="G37" s="7"/>
    </row>
    <row r="38" spans="1:7">
      <c r="A38" s="7">
        <v>35</v>
      </c>
      <c r="B38" s="9">
        <v>8213</v>
      </c>
      <c r="C38" s="9" t="s">
        <v>439</v>
      </c>
      <c r="D38" s="7" t="s">
        <v>404</v>
      </c>
      <c r="E38" s="8" t="s">
        <v>405</v>
      </c>
      <c r="F38" s="8" t="s">
        <v>427</v>
      </c>
      <c r="G38" s="7"/>
    </row>
    <row r="39" spans="1:7">
      <c r="A39" s="7">
        <v>36</v>
      </c>
      <c r="B39" s="9">
        <v>8214</v>
      </c>
      <c r="C39" s="9" t="s">
        <v>440</v>
      </c>
      <c r="D39" s="7" t="s">
        <v>404</v>
      </c>
      <c r="E39" s="8" t="s">
        <v>405</v>
      </c>
      <c r="F39" s="8" t="s">
        <v>427</v>
      </c>
      <c r="G39" s="7"/>
    </row>
    <row r="40" spans="1:7">
      <c r="A40" s="7">
        <v>37</v>
      </c>
      <c r="B40" s="9">
        <v>8215</v>
      </c>
      <c r="C40" s="9" t="s">
        <v>441</v>
      </c>
      <c r="D40" s="7" t="s">
        <v>398</v>
      </c>
      <c r="E40" s="8" t="s">
        <v>399</v>
      </c>
      <c r="F40" s="8" t="s">
        <v>400</v>
      </c>
      <c r="G40" s="7"/>
    </row>
    <row r="41" spans="1:7">
      <c r="A41" s="7">
        <v>38</v>
      </c>
      <c r="B41" s="9">
        <v>8216</v>
      </c>
      <c r="C41" s="9" t="s">
        <v>442</v>
      </c>
      <c r="D41" s="7" t="s">
        <v>398</v>
      </c>
      <c r="E41" s="8" t="s">
        <v>399</v>
      </c>
      <c r="F41" s="8" t="s">
        <v>400</v>
      </c>
      <c r="G41" s="7"/>
    </row>
    <row r="42" spans="1:7">
      <c r="A42" s="7">
        <v>39</v>
      </c>
      <c r="B42" s="9">
        <v>8217</v>
      </c>
      <c r="C42" s="9" t="s">
        <v>443</v>
      </c>
      <c r="D42" s="7" t="s">
        <v>404</v>
      </c>
      <c r="E42" s="8" t="s">
        <v>405</v>
      </c>
      <c r="F42" s="8" t="s">
        <v>427</v>
      </c>
      <c r="G42" s="7"/>
    </row>
    <row r="43" spans="1:7">
      <c r="A43" s="7">
        <v>40</v>
      </c>
      <c r="B43" s="9">
        <v>8218</v>
      </c>
      <c r="C43" s="9" t="s">
        <v>444</v>
      </c>
      <c r="D43" s="7" t="s">
        <v>404</v>
      </c>
      <c r="E43" s="8" t="s">
        <v>405</v>
      </c>
      <c r="F43" s="8" t="s">
        <v>427</v>
      </c>
      <c r="G43" s="7"/>
    </row>
    <row r="44" spans="1:7">
      <c r="A44" s="7">
        <v>41</v>
      </c>
      <c r="B44" s="9">
        <v>8219</v>
      </c>
      <c r="C44" s="9" t="s">
        <v>445</v>
      </c>
      <c r="D44" s="7" t="s">
        <v>398</v>
      </c>
      <c r="E44" s="8" t="s">
        <v>399</v>
      </c>
      <c r="F44" s="8" t="s">
        <v>400</v>
      </c>
      <c r="G44" s="7"/>
    </row>
    <row r="45" spans="1:7">
      <c r="A45" s="7">
        <v>42</v>
      </c>
      <c r="B45" s="9">
        <v>8220</v>
      </c>
      <c r="C45" s="9" t="s">
        <v>446</v>
      </c>
      <c r="D45" s="7" t="s">
        <v>398</v>
      </c>
      <c r="E45" s="8" t="s">
        <v>399</v>
      </c>
      <c r="F45" s="8" t="s">
        <v>400</v>
      </c>
      <c r="G45" s="7"/>
    </row>
    <row r="46" spans="1:7">
      <c r="A46" s="7">
        <v>43</v>
      </c>
      <c r="B46" s="9">
        <v>8221</v>
      </c>
      <c r="C46" s="9" t="s">
        <v>447</v>
      </c>
      <c r="D46" s="7" t="s">
        <v>398</v>
      </c>
      <c r="E46" s="8" t="s">
        <v>399</v>
      </c>
      <c r="F46" s="8" t="s">
        <v>400</v>
      </c>
      <c r="G46" s="7"/>
    </row>
    <row r="47" spans="1:7">
      <c r="A47" s="7">
        <v>44</v>
      </c>
      <c r="B47" s="9">
        <v>8223</v>
      </c>
      <c r="C47" s="9" t="s">
        <v>448</v>
      </c>
      <c r="D47" s="7" t="s">
        <v>398</v>
      </c>
      <c r="E47" s="8" t="s">
        <v>399</v>
      </c>
      <c r="F47" s="8" t="s">
        <v>400</v>
      </c>
      <c r="G47" s="7"/>
    </row>
    <row r="48" spans="1:7">
      <c r="A48" s="7">
        <v>45</v>
      </c>
      <c r="B48" s="9">
        <v>8224</v>
      </c>
      <c r="C48" s="9" t="s">
        <v>449</v>
      </c>
      <c r="D48" s="7" t="s">
        <v>404</v>
      </c>
      <c r="E48" s="8" t="s">
        <v>405</v>
      </c>
      <c r="F48" s="8" t="s">
        <v>427</v>
      </c>
      <c r="G48" s="7"/>
    </row>
    <row r="49" spans="1:7">
      <c r="A49" s="7">
        <v>46</v>
      </c>
      <c r="B49" s="9">
        <v>8225</v>
      </c>
      <c r="C49" s="9" t="s">
        <v>450</v>
      </c>
      <c r="D49" s="7" t="s">
        <v>404</v>
      </c>
      <c r="E49" s="8" t="s">
        <v>405</v>
      </c>
      <c r="F49" s="8" t="s">
        <v>427</v>
      </c>
      <c r="G49" s="7"/>
    </row>
    <row r="50" spans="1:7">
      <c r="A50" s="7">
        <v>47</v>
      </c>
      <c r="B50" s="9">
        <v>8226</v>
      </c>
      <c r="C50" s="9" t="s">
        <v>451</v>
      </c>
      <c r="D50" s="7" t="s">
        <v>404</v>
      </c>
      <c r="E50" s="8" t="s">
        <v>405</v>
      </c>
      <c r="F50" s="8" t="s">
        <v>427</v>
      </c>
      <c r="G50" s="7"/>
    </row>
    <row r="51" spans="1:7">
      <c r="A51" s="7">
        <v>48</v>
      </c>
      <c r="B51" s="9">
        <v>8227</v>
      </c>
      <c r="C51" s="9" t="s">
        <v>452</v>
      </c>
      <c r="D51" s="7" t="s">
        <v>404</v>
      </c>
      <c r="E51" s="8" t="s">
        <v>405</v>
      </c>
      <c r="F51" s="8" t="s">
        <v>427</v>
      </c>
      <c r="G51" s="7"/>
    </row>
    <row r="52" spans="1:7">
      <c r="A52" s="7">
        <v>49</v>
      </c>
      <c r="B52" s="9">
        <v>8228</v>
      </c>
      <c r="C52" s="9" t="s">
        <v>453</v>
      </c>
      <c r="D52" s="7" t="s">
        <v>398</v>
      </c>
      <c r="E52" s="8" t="s">
        <v>399</v>
      </c>
      <c r="F52" s="8" t="s">
        <v>400</v>
      </c>
      <c r="G52" s="7"/>
    </row>
    <row r="53" spans="1:7">
      <c r="A53" s="7">
        <v>50</v>
      </c>
      <c r="B53" s="9">
        <v>8229</v>
      </c>
      <c r="C53" s="9" t="s">
        <v>454</v>
      </c>
      <c r="D53" s="7" t="s">
        <v>404</v>
      </c>
      <c r="E53" s="8" t="s">
        <v>405</v>
      </c>
      <c r="F53" s="8" t="s">
        <v>427</v>
      </c>
      <c r="G53" s="7"/>
    </row>
    <row r="54" spans="1:7">
      <c r="A54" s="7">
        <v>51</v>
      </c>
      <c r="B54" s="9">
        <v>8230</v>
      </c>
      <c r="C54" s="9" t="s">
        <v>455</v>
      </c>
      <c r="D54" s="7" t="s">
        <v>404</v>
      </c>
      <c r="E54" s="8" t="s">
        <v>405</v>
      </c>
      <c r="F54" s="8" t="s">
        <v>427</v>
      </c>
      <c r="G54" s="7"/>
    </row>
    <row r="55" spans="1:7">
      <c r="A55" s="7">
        <v>52</v>
      </c>
      <c r="B55" s="9">
        <v>8231</v>
      </c>
      <c r="C55" s="9" t="s">
        <v>456</v>
      </c>
      <c r="D55" s="7" t="s">
        <v>404</v>
      </c>
      <c r="E55" s="8" t="s">
        <v>405</v>
      </c>
      <c r="F55" s="8" t="s">
        <v>427</v>
      </c>
      <c r="G55" s="7"/>
    </row>
    <row r="56" spans="1:7">
      <c r="A56" s="7">
        <v>53</v>
      </c>
      <c r="B56" s="9">
        <v>8232</v>
      </c>
      <c r="C56" s="9" t="s">
        <v>457</v>
      </c>
      <c r="D56" s="7" t="s">
        <v>404</v>
      </c>
      <c r="E56" s="8" t="s">
        <v>405</v>
      </c>
      <c r="F56" s="8" t="s">
        <v>427</v>
      </c>
      <c r="G56" s="7"/>
    </row>
    <row r="57" spans="1:7">
      <c r="A57" s="7">
        <v>54</v>
      </c>
      <c r="B57" s="9">
        <v>8233</v>
      </c>
      <c r="C57" s="9" t="s">
        <v>458</v>
      </c>
      <c r="D57" s="7" t="s">
        <v>398</v>
      </c>
      <c r="E57" s="8" t="s">
        <v>399</v>
      </c>
      <c r="F57" s="8" t="s">
        <v>400</v>
      </c>
      <c r="G57" s="7"/>
    </row>
    <row r="58" spans="1:7">
      <c r="A58" s="7">
        <v>55</v>
      </c>
      <c r="B58" s="9">
        <v>8234</v>
      </c>
      <c r="C58" s="9" t="s">
        <v>459</v>
      </c>
      <c r="D58" s="7" t="s">
        <v>404</v>
      </c>
      <c r="E58" s="8" t="s">
        <v>405</v>
      </c>
      <c r="F58" s="8" t="s">
        <v>427</v>
      </c>
      <c r="G58" s="7"/>
    </row>
    <row r="59" spans="1:7">
      <c r="A59" s="7">
        <v>56</v>
      </c>
      <c r="B59" s="9">
        <v>8235</v>
      </c>
      <c r="C59" s="9" t="s">
        <v>460</v>
      </c>
      <c r="D59" s="7" t="s">
        <v>404</v>
      </c>
      <c r="E59" s="8" t="s">
        <v>405</v>
      </c>
      <c r="F59" s="8" t="s">
        <v>427</v>
      </c>
      <c r="G59" s="7"/>
    </row>
    <row r="60" spans="1:7">
      <c r="A60" s="7">
        <v>57</v>
      </c>
      <c r="B60" s="9">
        <v>8236</v>
      </c>
      <c r="C60" s="9" t="s">
        <v>461</v>
      </c>
      <c r="D60" s="7" t="s">
        <v>404</v>
      </c>
      <c r="E60" s="8" t="s">
        <v>405</v>
      </c>
      <c r="F60" s="8" t="s">
        <v>427</v>
      </c>
      <c r="G60" s="7"/>
    </row>
    <row r="61" spans="1:7">
      <c r="A61" s="7">
        <v>58</v>
      </c>
      <c r="B61" s="9">
        <v>8237</v>
      </c>
      <c r="C61" s="9" t="s">
        <v>462</v>
      </c>
      <c r="D61" s="7" t="s">
        <v>398</v>
      </c>
      <c r="E61" s="8" t="s">
        <v>399</v>
      </c>
      <c r="F61" s="8" t="s">
        <v>400</v>
      </c>
      <c r="G61" s="7"/>
    </row>
    <row r="62" spans="1:7">
      <c r="A62" s="7">
        <v>59</v>
      </c>
      <c r="B62" s="9">
        <v>8238</v>
      </c>
      <c r="C62" s="9" t="s">
        <v>463</v>
      </c>
      <c r="D62" s="7" t="s">
        <v>398</v>
      </c>
      <c r="E62" s="8" t="s">
        <v>399</v>
      </c>
      <c r="F62" s="8" t="s">
        <v>400</v>
      </c>
      <c r="G62" s="7"/>
    </row>
    <row r="63" spans="1:7">
      <c r="A63" s="7">
        <v>60</v>
      </c>
      <c r="B63" s="9">
        <v>8239</v>
      </c>
      <c r="C63" s="9" t="s">
        <v>464</v>
      </c>
      <c r="D63" s="7" t="s">
        <v>404</v>
      </c>
      <c r="E63" s="8" t="s">
        <v>405</v>
      </c>
      <c r="F63" s="8" t="s">
        <v>427</v>
      </c>
      <c r="G63" s="7"/>
    </row>
    <row r="64" spans="1:7">
      <c r="A64" s="7">
        <v>61</v>
      </c>
      <c r="B64" s="9">
        <v>8240</v>
      </c>
      <c r="C64" s="9" t="s">
        <v>465</v>
      </c>
      <c r="D64" s="7" t="s">
        <v>404</v>
      </c>
      <c r="E64" s="8" t="s">
        <v>405</v>
      </c>
      <c r="F64" s="8" t="s">
        <v>427</v>
      </c>
      <c r="G64" s="7"/>
    </row>
    <row r="65" spans="1:7">
      <c r="A65" s="7">
        <v>62</v>
      </c>
      <c r="B65" s="9">
        <v>8241</v>
      </c>
      <c r="C65" s="9" t="s">
        <v>466</v>
      </c>
      <c r="D65" s="7" t="s">
        <v>404</v>
      </c>
      <c r="E65" s="8" t="s">
        <v>405</v>
      </c>
      <c r="F65" s="8" t="s">
        <v>427</v>
      </c>
      <c r="G65" s="7"/>
    </row>
    <row r="66" spans="1:7">
      <c r="A66" s="7">
        <v>63</v>
      </c>
      <c r="B66" s="9">
        <v>8242</v>
      </c>
      <c r="C66" s="9" t="s">
        <v>467</v>
      </c>
      <c r="D66" s="7" t="s">
        <v>404</v>
      </c>
      <c r="E66" s="8" t="s">
        <v>405</v>
      </c>
      <c r="F66" s="8" t="s">
        <v>427</v>
      </c>
      <c r="G66" s="7"/>
    </row>
    <row r="67" spans="1:7">
      <c r="A67" s="7">
        <v>64</v>
      </c>
      <c r="B67" s="9">
        <v>8243</v>
      </c>
      <c r="C67" s="9" t="s">
        <v>468</v>
      </c>
      <c r="D67" s="7" t="s">
        <v>404</v>
      </c>
      <c r="E67" s="8" t="s">
        <v>405</v>
      </c>
      <c r="F67" s="8" t="s">
        <v>427</v>
      </c>
      <c r="G67" s="7"/>
    </row>
    <row r="68" spans="1:7">
      <c r="A68" s="7">
        <v>65</v>
      </c>
      <c r="B68" s="9">
        <v>8244</v>
      </c>
      <c r="C68" s="9" t="s">
        <v>469</v>
      </c>
      <c r="D68" s="7" t="s">
        <v>398</v>
      </c>
      <c r="E68" s="8" t="s">
        <v>399</v>
      </c>
      <c r="F68" s="8" t="s">
        <v>400</v>
      </c>
      <c r="G68" s="7"/>
    </row>
    <row r="69" spans="1:7">
      <c r="A69" s="7">
        <v>66</v>
      </c>
      <c r="B69" s="9">
        <v>8245</v>
      </c>
      <c r="C69" s="9" t="s">
        <v>470</v>
      </c>
      <c r="D69" s="7" t="s">
        <v>404</v>
      </c>
      <c r="E69" s="8" t="s">
        <v>405</v>
      </c>
      <c r="F69" s="8" t="s">
        <v>427</v>
      </c>
      <c r="G69" s="7"/>
    </row>
    <row r="70" spans="1:7">
      <c r="A70" s="7">
        <v>67</v>
      </c>
      <c r="B70" s="9">
        <v>8246</v>
      </c>
      <c r="C70" s="9" t="s">
        <v>471</v>
      </c>
      <c r="D70" s="7" t="s">
        <v>404</v>
      </c>
      <c r="E70" s="8" t="s">
        <v>405</v>
      </c>
      <c r="F70" s="8" t="s">
        <v>427</v>
      </c>
      <c r="G70" s="7"/>
    </row>
    <row r="71" spans="1:7">
      <c r="A71" s="7">
        <v>68</v>
      </c>
      <c r="B71" s="9">
        <v>8247</v>
      </c>
      <c r="C71" s="9" t="s">
        <v>472</v>
      </c>
      <c r="D71" s="7" t="s">
        <v>404</v>
      </c>
      <c r="E71" s="8" t="s">
        <v>405</v>
      </c>
      <c r="F71" s="8" t="s">
        <v>427</v>
      </c>
      <c r="G71" s="7"/>
    </row>
    <row r="72" spans="1:7">
      <c r="A72" s="7">
        <v>69</v>
      </c>
      <c r="B72" s="9">
        <v>8248</v>
      </c>
      <c r="C72" s="9" t="s">
        <v>473</v>
      </c>
      <c r="D72" s="7" t="s">
        <v>398</v>
      </c>
      <c r="E72" s="8" t="s">
        <v>399</v>
      </c>
      <c r="F72" s="8" t="s">
        <v>400</v>
      </c>
      <c r="G72" s="7"/>
    </row>
    <row r="73" spans="1:7">
      <c r="A73" s="7">
        <v>70</v>
      </c>
      <c r="B73" s="9">
        <v>8249</v>
      </c>
      <c r="C73" s="9" t="s">
        <v>474</v>
      </c>
      <c r="D73" s="7" t="s">
        <v>398</v>
      </c>
      <c r="E73" s="8" t="s">
        <v>399</v>
      </c>
      <c r="F73" s="8" t="s">
        <v>400</v>
      </c>
      <c r="G73" s="7"/>
    </row>
    <row r="74" spans="1:7">
      <c r="A74" s="7">
        <v>71</v>
      </c>
      <c r="B74" s="9">
        <v>8250</v>
      </c>
      <c r="C74" s="9" t="s">
        <v>475</v>
      </c>
      <c r="D74" s="7" t="s">
        <v>404</v>
      </c>
      <c r="E74" s="8" t="s">
        <v>405</v>
      </c>
      <c r="F74" s="8" t="s">
        <v>427</v>
      </c>
      <c r="G74" s="7"/>
    </row>
    <row r="75" spans="1:7">
      <c r="A75" s="7">
        <v>72</v>
      </c>
      <c r="B75" s="9">
        <v>8251</v>
      </c>
      <c r="C75" s="9" t="s">
        <v>476</v>
      </c>
      <c r="D75" s="7" t="s">
        <v>404</v>
      </c>
      <c r="E75" s="8" t="s">
        <v>405</v>
      </c>
      <c r="F75" s="8" t="s">
        <v>427</v>
      </c>
      <c r="G75" s="7"/>
    </row>
    <row r="76" spans="1:7">
      <c r="A76" s="7">
        <v>73</v>
      </c>
      <c r="B76" s="9">
        <v>8252</v>
      </c>
      <c r="C76" s="9" t="s">
        <v>477</v>
      </c>
      <c r="D76" s="7" t="s">
        <v>398</v>
      </c>
      <c r="E76" s="8" t="s">
        <v>399</v>
      </c>
      <c r="F76" s="8" t="s">
        <v>400</v>
      </c>
      <c r="G76" s="7"/>
    </row>
    <row r="77" spans="1:7">
      <c r="A77" s="7">
        <v>74</v>
      </c>
      <c r="B77" s="9">
        <v>8253</v>
      </c>
      <c r="C77" s="9" t="s">
        <v>478</v>
      </c>
      <c r="D77" s="7" t="s">
        <v>398</v>
      </c>
      <c r="E77" s="8" t="s">
        <v>399</v>
      </c>
      <c r="F77" s="8" t="s">
        <v>400</v>
      </c>
      <c r="G77" s="7"/>
    </row>
    <row r="78" spans="1:7">
      <c r="A78" s="7">
        <v>75</v>
      </c>
      <c r="B78" s="9">
        <v>8254</v>
      </c>
      <c r="C78" s="9" t="s">
        <v>479</v>
      </c>
      <c r="D78" s="7" t="s">
        <v>398</v>
      </c>
      <c r="E78" s="8" t="s">
        <v>399</v>
      </c>
      <c r="F78" s="8" t="s">
        <v>400</v>
      </c>
      <c r="G78" s="7"/>
    </row>
    <row r="79" spans="1:7">
      <c r="A79" s="7">
        <v>76</v>
      </c>
      <c r="B79" s="9">
        <v>8255</v>
      </c>
      <c r="C79" s="9" t="s">
        <v>480</v>
      </c>
      <c r="D79" s="7" t="s">
        <v>404</v>
      </c>
      <c r="E79" s="8" t="s">
        <v>405</v>
      </c>
      <c r="F79" s="8" t="s">
        <v>427</v>
      </c>
      <c r="G79" s="7"/>
    </row>
    <row r="80" spans="1:7">
      <c r="A80" s="7">
        <v>77</v>
      </c>
      <c r="B80" s="9">
        <v>8256</v>
      </c>
      <c r="C80" s="9" t="s">
        <v>481</v>
      </c>
      <c r="D80" s="7" t="s">
        <v>404</v>
      </c>
      <c r="E80" s="8" t="s">
        <v>405</v>
      </c>
      <c r="F80" s="8" t="s">
        <v>427</v>
      </c>
      <c r="G80" s="7"/>
    </row>
    <row r="81" spans="1:7">
      <c r="A81" s="7">
        <v>78</v>
      </c>
      <c r="B81" s="9">
        <v>8258</v>
      </c>
      <c r="C81" s="9" t="s">
        <v>482</v>
      </c>
      <c r="D81" s="7" t="s">
        <v>404</v>
      </c>
      <c r="E81" s="8" t="s">
        <v>405</v>
      </c>
      <c r="F81" s="8" t="s">
        <v>427</v>
      </c>
      <c r="G81" s="7"/>
    </row>
    <row r="82" spans="1:7">
      <c r="A82" s="7">
        <v>79</v>
      </c>
      <c r="B82" s="9">
        <v>8259</v>
      </c>
      <c r="C82" s="9" t="s">
        <v>483</v>
      </c>
      <c r="D82" s="7" t="s">
        <v>404</v>
      </c>
      <c r="E82" s="8" t="s">
        <v>405</v>
      </c>
      <c r="F82" s="8" t="s">
        <v>427</v>
      </c>
      <c r="G82" s="7"/>
    </row>
    <row r="83" spans="1:7">
      <c r="A83" s="7">
        <v>80</v>
      </c>
      <c r="B83" s="9">
        <v>8260</v>
      </c>
      <c r="C83" s="9" t="s">
        <v>484</v>
      </c>
      <c r="D83" s="7" t="s">
        <v>404</v>
      </c>
      <c r="E83" s="8" t="s">
        <v>405</v>
      </c>
      <c r="F83" s="8" t="s">
        <v>427</v>
      </c>
      <c r="G83" s="7"/>
    </row>
    <row r="84" spans="1:7">
      <c r="A84" s="7">
        <v>81</v>
      </c>
      <c r="B84" s="9">
        <v>8261</v>
      </c>
      <c r="C84" s="9" t="s">
        <v>485</v>
      </c>
      <c r="D84" s="7" t="s">
        <v>404</v>
      </c>
      <c r="E84" s="8" t="s">
        <v>405</v>
      </c>
      <c r="F84" s="8" t="s">
        <v>427</v>
      </c>
      <c r="G84" s="7"/>
    </row>
    <row r="85" spans="1:7">
      <c r="A85" s="7">
        <v>82</v>
      </c>
      <c r="B85" s="9">
        <v>8262</v>
      </c>
      <c r="C85" s="9" t="s">
        <v>486</v>
      </c>
      <c r="D85" s="7" t="s">
        <v>398</v>
      </c>
      <c r="E85" s="8" t="s">
        <v>399</v>
      </c>
      <c r="F85" s="8" t="s">
        <v>400</v>
      </c>
      <c r="G85" s="7"/>
    </row>
    <row r="86" spans="1:7">
      <c r="A86" s="7">
        <v>83</v>
      </c>
      <c r="B86" s="9">
        <v>8264</v>
      </c>
      <c r="C86" s="9" t="s">
        <v>487</v>
      </c>
      <c r="D86" s="7" t="s">
        <v>404</v>
      </c>
      <c r="E86" s="8" t="s">
        <v>405</v>
      </c>
      <c r="F86" s="8" t="s">
        <v>427</v>
      </c>
      <c r="G86" s="7"/>
    </row>
    <row r="87" spans="1:7">
      <c r="A87" s="7">
        <v>84</v>
      </c>
      <c r="B87" s="9">
        <v>8265</v>
      </c>
      <c r="C87" s="9" t="s">
        <v>488</v>
      </c>
      <c r="D87" s="7" t="s">
        <v>404</v>
      </c>
      <c r="E87" s="8" t="s">
        <v>405</v>
      </c>
      <c r="F87" s="8" t="s">
        <v>427</v>
      </c>
      <c r="G87" s="7"/>
    </row>
    <row r="88" spans="1:7">
      <c r="A88" s="7">
        <v>85</v>
      </c>
      <c r="B88" s="9">
        <v>8266</v>
      </c>
      <c r="C88" s="9" t="s">
        <v>489</v>
      </c>
      <c r="D88" s="7" t="s">
        <v>404</v>
      </c>
      <c r="E88" s="8" t="s">
        <v>405</v>
      </c>
      <c r="F88" s="8" t="s">
        <v>427</v>
      </c>
      <c r="G88" s="7"/>
    </row>
    <row r="89" spans="1:7">
      <c r="A89" s="7">
        <v>86</v>
      </c>
      <c r="B89" s="9">
        <v>8267</v>
      </c>
      <c r="C89" s="9" t="s">
        <v>490</v>
      </c>
      <c r="D89" s="7" t="s">
        <v>404</v>
      </c>
      <c r="E89" s="8" t="s">
        <v>405</v>
      </c>
      <c r="F89" s="8" t="s">
        <v>427</v>
      </c>
      <c r="G89" s="7"/>
    </row>
    <row r="90" spans="1:7">
      <c r="A90" s="7">
        <v>87</v>
      </c>
      <c r="B90" s="9">
        <v>8268</v>
      </c>
      <c r="C90" s="9" t="s">
        <v>491</v>
      </c>
      <c r="D90" s="7" t="s">
        <v>404</v>
      </c>
      <c r="E90" s="8" t="s">
        <v>405</v>
      </c>
      <c r="F90" s="8" t="s">
        <v>427</v>
      </c>
      <c r="G90" s="7"/>
    </row>
    <row r="91" spans="1:7">
      <c r="A91" s="7">
        <v>88</v>
      </c>
      <c r="B91" s="9">
        <v>8269</v>
      </c>
      <c r="C91" s="9" t="s">
        <v>492</v>
      </c>
      <c r="D91" s="7" t="s">
        <v>404</v>
      </c>
      <c r="E91" s="8" t="s">
        <v>405</v>
      </c>
      <c r="F91" s="8" t="s">
        <v>427</v>
      </c>
      <c r="G91" s="7"/>
    </row>
    <row r="92" spans="1:7">
      <c r="A92" s="7">
        <v>89</v>
      </c>
      <c r="B92" s="9">
        <v>8270</v>
      </c>
      <c r="C92" s="9" t="s">
        <v>493</v>
      </c>
      <c r="D92" s="7" t="s">
        <v>404</v>
      </c>
      <c r="E92" s="8" t="s">
        <v>405</v>
      </c>
      <c r="F92" s="8" t="s">
        <v>427</v>
      </c>
      <c r="G92" s="7"/>
    </row>
    <row r="93" spans="1:7">
      <c r="A93" s="7">
        <v>90</v>
      </c>
      <c r="B93" s="9">
        <v>8271</v>
      </c>
      <c r="C93" s="9" t="s">
        <v>494</v>
      </c>
      <c r="D93" s="7" t="s">
        <v>404</v>
      </c>
      <c r="E93" s="8" t="s">
        <v>405</v>
      </c>
      <c r="F93" s="8" t="s">
        <v>427</v>
      </c>
      <c r="G93" s="7"/>
    </row>
    <row r="94" spans="1:7">
      <c r="A94" s="7">
        <v>91</v>
      </c>
      <c r="B94" s="9">
        <v>8272</v>
      </c>
      <c r="C94" s="9" t="s">
        <v>495</v>
      </c>
      <c r="D94" s="7" t="s">
        <v>404</v>
      </c>
      <c r="E94" s="8" t="s">
        <v>405</v>
      </c>
      <c r="F94" s="8" t="s">
        <v>427</v>
      </c>
      <c r="G94" s="7"/>
    </row>
    <row r="95" spans="1:7">
      <c r="A95" s="7">
        <v>92</v>
      </c>
      <c r="B95" s="9">
        <v>8273</v>
      </c>
      <c r="C95" s="9" t="s">
        <v>496</v>
      </c>
      <c r="D95" s="7" t="s">
        <v>404</v>
      </c>
      <c r="E95" s="8" t="s">
        <v>405</v>
      </c>
      <c r="F95" s="8" t="s">
        <v>427</v>
      </c>
      <c r="G95" s="7"/>
    </row>
    <row r="96" spans="1:7">
      <c r="A96" s="7">
        <v>93</v>
      </c>
      <c r="B96" s="9">
        <v>8274</v>
      </c>
      <c r="C96" s="9" t="s">
        <v>497</v>
      </c>
      <c r="D96" s="7" t="s">
        <v>404</v>
      </c>
      <c r="E96" s="8" t="s">
        <v>405</v>
      </c>
      <c r="F96" s="8" t="s">
        <v>427</v>
      </c>
      <c r="G96" s="7"/>
    </row>
    <row r="97" spans="1:7">
      <c r="A97" s="7">
        <v>94</v>
      </c>
      <c r="B97" s="9">
        <v>8275</v>
      </c>
      <c r="C97" s="9" t="s">
        <v>498</v>
      </c>
      <c r="D97" s="7" t="s">
        <v>404</v>
      </c>
      <c r="E97" s="8" t="s">
        <v>405</v>
      </c>
      <c r="F97" s="8" t="s">
        <v>427</v>
      </c>
      <c r="G97" s="7"/>
    </row>
    <row r="98" spans="1:7">
      <c r="A98" s="7">
        <v>95</v>
      </c>
      <c r="B98" s="9">
        <v>8276</v>
      </c>
      <c r="C98" s="9" t="s">
        <v>499</v>
      </c>
      <c r="D98" s="7" t="s">
        <v>404</v>
      </c>
      <c r="E98" s="8" t="s">
        <v>405</v>
      </c>
      <c r="F98" s="8" t="s">
        <v>427</v>
      </c>
      <c r="G98" s="7"/>
    </row>
    <row r="99" spans="1:7">
      <c r="A99" s="7">
        <v>96</v>
      </c>
      <c r="B99" s="9">
        <v>8277</v>
      </c>
      <c r="C99" s="9" t="s">
        <v>500</v>
      </c>
      <c r="D99" s="7" t="s">
        <v>404</v>
      </c>
      <c r="E99" s="8" t="s">
        <v>405</v>
      </c>
      <c r="F99" s="8" t="s">
        <v>427</v>
      </c>
      <c r="G99" s="7"/>
    </row>
    <row r="100" spans="1:7">
      <c r="A100" s="7">
        <v>97</v>
      </c>
      <c r="B100" s="9">
        <v>8278</v>
      </c>
      <c r="C100" s="9" t="s">
        <v>501</v>
      </c>
      <c r="D100" s="7" t="s">
        <v>404</v>
      </c>
      <c r="E100" s="8" t="s">
        <v>405</v>
      </c>
      <c r="F100" s="8" t="s">
        <v>427</v>
      </c>
      <c r="G100" s="7"/>
    </row>
    <row r="101" spans="1:7">
      <c r="A101" s="7">
        <v>98</v>
      </c>
      <c r="B101" s="9">
        <v>8279</v>
      </c>
      <c r="C101" s="9" t="s">
        <v>502</v>
      </c>
      <c r="D101" s="7" t="s">
        <v>404</v>
      </c>
      <c r="E101" s="8" t="s">
        <v>405</v>
      </c>
      <c r="F101" s="8" t="s">
        <v>427</v>
      </c>
      <c r="G101" s="7"/>
    </row>
    <row r="102" spans="1:7">
      <c r="A102" s="7">
        <v>99</v>
      </c>
      <c r="B102" s="9">
        <v>8280</v>
      </c>
      <c r="C102" s="9" t="s">
        <v>503</v>
      </c>
      <c r="D102" s="7" t="s">
        <v>398</v>
      </c>
      <c r="E102" s="8" t="s">
        <v>399</v>
      </c>
      <c r="F102" s="8" t="s">
        <v>400</v>
      </c>
      <c r="G102" s="7"/>
    </row>
    <row r="103" spans="1:7">
      <c r="A103" s="7">
        <v>100</v>
      </c>
      <c r="B103" s="9">
        <v>8281</v>
      </c>
      <c r="C103" s="9" t="s">
        <v>504</v>
      </c>
      <c r="D103" s="7" t="s">
        <v>404</v>
      </c>
      <c r="E103" s="8" t="s">
        <v>405</v>
      </c>
      <c r="F103" s="8" t="s">
        <v>427</v>
      </c>
      <c r="G103" s="7"/>
    </row>
    <row r="104" spans="1:7">
      <c r="A104" s="7">
        <v>101</v>
      </c>
      <c r="B104" s="9">
        <v>8282</v>
      </c>
      <c r="C104" s="9" t="s">
        <v>505</v>
      </c>
      <c r="D104" s="7" t="s">
        <v>404</v>
      </c>
      <c r="E104" s="8" t="s">
        <v>405</v>
      </c>
      <c r="F104" s="8" t="s">
        <v>427</v>
      </c>
      <c r="G104" s="7"/>
    </row>
    <row r="105" spans="1:7">
      <c r="A105" s="7">
        <v>102</v>
      </c>
      <c r="B105" s="9">
        <v>8283</v>
      </c>
      <c r="C105" s="9" t="s">
        <v>506</v>
      </c>
      <c r="D105" s="7" t="s">
        <v>404</v>
      </c>
      <c r="E105" s="8" t="s">
        <v>405</v>
      </c>
      <c r="F105" s="8" t="s">
        <v>427</v>
      </c>
      <c r="G105" s="7"/>
    </row>
    <row r="106" spans="1:7">
      <c r="A106" s="7">
        <v>103</v>
      </c>
      <c r="B106" s="9">
        <v>8284</v>
      </c>
      <c r="C106" s="9" t="s">
        <v>507</v>
      </c>
      <c r="D106" s="7" t="s">
        <v>404</v>
      </c>
      <c r="E106" s="8" t="s">
        <v>405</v>
      </c>
      <c r="F106" s="8" t="s">
        <v>427</v>
      </c>
      <c r="G106" s="7"/>
    </row>
    <row r="107" spans="1:7">
      <c r="A107" s="7">
        <v>104</v>
      </c>
      <c r="B107" s="9">
        <v>8285</v>
      </c>
      <c r="C107" s="9" t="s">
        <v>508</v>
      </c>
      <c r="D107" s="7" t="s">
        <v>398</v>
      </c>
      <c r="E107" s="8" t="s">
        <v>399</v>
      </c>
      <c r="F107" s="8" t="s">
        <v>400</v>
      </c>
      <c r="G107" s="7"/>
    </row>
    <row r="108" spans="1:7">
      <c r="A108" s="7">
        <v>105</v>
      </c>
      <c r="B108" s="9">
        <v>8286</v>
      </c>
      <c r="C108" s="9" t="s">
        <v>509</v>
      </c>
      <c r="D108" s="7" t="s">
        <v>398</v>
      </c>
      <c r="E108" s="8" t="s">
        <v>399</v>
      </c>
      <c r="F108" s="8" t="s">
        <v>400</v>
      </c>
      <c r="G108" s="7"/>
    </row>
    <row r="109" spans="1:7">
      <c r="A109" s="7">
        <v>106</v>
      </c>
      <c r="B109" s="9">
        <v>8287</v>
      </c>
      <c r="C109" s="9" t="s">
        <v>510</v>
      </c>
      <c r="D109" s="7" t="s">
        <v>404</v>
      </c>
      <c r="E109" s="8" t="s">
        <v>405</v>
      </c>
      <c r="F109" s="8" t="s">
        <v>427</v>
      </c>
      <c r="G109" s="7"/>
    </row>
    <row r="110" spans="1:7">
      <c r="A110" s="7">
        <v>107</v>
      </c>
      <c r="B110" s="9">
        <v>8288</v>
      </c>
      <c r="C110" s="9" t="s">
        <v>511</v>
      </c>
      <c r="D110" s="7" t="s">
        <v>404</v>
      </c>
      <c r="E110" s="8" t="s">
        <v>405</v>
      </c>
      <c r="F110" s="8" t="s">
        <v>427</v>
      </c>
      <c r="G110" s="7"/>
    </row>
    <row r="111" spans="1:7">
      <c r="A111" s="7">
        <v>108</v>
      </c>
      <c r="B111" s="9">
        <v>8289</v>
      </c>
      <c r="C111" s="9" t="s">
        <v>512</v>
      </c>
      <c r="D111" s="7" t="s">
        <v>404</v>
      </c>
      <c r="E111" s="8" t="s">
        <v>405</v>
      </c>
      <c r="F111" s="8" t="s">
        <v>427</v>
      </c>
      <c r="G111" s="7"/>
    </row>
    <row r="112" spans="1:7">
      <c r="A112" s="7">
        <v>109</v>
      </c>
      <c r="B112" s="9">
        <v>8290</v>
      </c>
      <c r="C112" s="9" t="s">
        <v>513</v>
      </c>
      <c r="D112" s="7" t="s">
        <v>404</v>
      </c>
      <c r="E112" s="8" t="s">
        <v>405</v>
      </c>
      <c r="F112" s="8" t="s">
        <v>427</v>
      </c>
      <c r="G112" s="7"/>
    </row>
    <row r="113" spans="1:7">
      <c r="A113" s="7">
        <v>110</v>
      </c>
      <c r="B113" s="9">
        <v>8292</v>
      </c>
      <c r="C113" s="9" t="s">
        <v>514</v>
      </c>
      <c r="D113" s="7" t="s">
        <v>404</v>
      </c>
      <c r="E113" s="8" t="s">
        <v>405</v>
      </c>
      <c r="F113" s="8" t="s">
        <v>427</v>
      </c>
      <c r="G113" s="7"/>
    </row>
    <row r="114" spans="1:7">
      <c r="A114" s="7">
        <v>111</v>
      </c>
      <c r="B114" s="9">
        <v>8293</v>
      </c>
      <c r="C114" s="9" t="s">
        <v>515</v>
      </c>
      <c r="D114" s="7" t="s">
        <v>404</v>
      </c>
      <c r="E114" s="8" t="s">
        <v>405</v>
      </c>
      <c r="F114" s="8" t="s">
        <v>427</v>
      </c>
      <c r="G114" s="7"/>
    </row>
    <row r="115" spans="1:7">
      <c r="A115" s="7">
        <v>112</v>
      </c>
      <c r="B115" s="9">
        <v>8294</v>
      </c>
      <c r="C115" s="9" t="s">
        <v>516</v>
      </c>
      <c r="D115" s="7" t="s">
        <v>404</v>
      </c>
      <c r="E115" s="8" t="s">
        <v>405</v>
      </c>
      <c r="F115" s="8" t="s">
        <v>427</v>
      </c>
      <c r="G115" s="7"/>
    </row>
    <row r="116" spans="1:7">
      <c r="A116" s="7">
        <v>113</v>
      </c>
      <c r="B116" s="9">
        <v>8295</v>
      </c>
      <c r="C116" s="9" t="s">
        <v>517</v>
      </c>
      <c r="D116" s="7" t="s">
        <v>404</v>
      </c>
      <c r="E116" s="8" t="s">
        <v>405</v>
      </c>
      <c r="F116" s="8" t="s">
        <v>427</v>
      </c>
      <c r="G116" s="7"/>
    </row>
    <row r="117" spans="1:7">
      <c r="A117" s="7">
        <v>114</v>
      </c>
      <c r="B117" s="9">
        <v>8296</v>
      </c>
      <c r="C117" s="9" t="s">
        <v>518</v>
      </c>
      <c r="D117" s="7" t="s">
        <v>404</v>
      </c>
      <c r="E117" s="8" t="s">
        <v>405</v>
      </c>
      <c r="F117" s="8" t="s">
        <v>427</v>
      </c>
      <c r="G117" s="7"/>
    </row>
    <row r="118" spans="1:7">
      <c r="A118" s="7">
        <v>115</v>
      </c>
      <c r="B118" s="9">
        <v>8297</v>
      </c>
      <c r="C118" s="9" t="s">
        <v>519</v>
      </c>
      <c r="D118" s="7" t="s">
        <v>404</v>
      </c>
      <c r="E118" s="8" t="s">
        <v>405</v>
      </c>
      <c r="F118" s="8" t="s">
        <v>427</v>
      </c>
      <c r="G118" s="7"/>
    </row>
    <row r="119" spans="1:7">
      <c r="A119" s="7">
        <v>116</v>
      </c>
      <c r="B119" s="9">
        <v>8298</v>
      </c>
      <c r="C119" s="9" t="s">
        <v>520</v>
      </c>
      <c r="D119" s="7" t="s">
        <v>404</v>
      </c>
      <c r="E119" s="8" t="s">
        <v>405</v>
      </c>
      <c r="F119" s="8" t="s">
        <v>427</v>
      </c>
      <c r="G119" s="7"/>
    </row>
    <row r="120" spans="1:7">
      <c r="A120" s="7">
        <v>117</v>
      </c>
      <c r="B120" s="9">
        <v>8300</v>
      </c>
      <c r="C120" s="9" t="s">
        <v>521</v>
      </c>
      <c r="D120" s="7" t="s">
        <v>398</v>
      </c>
      <c r="E120" s="8" t="s">
        <v>399</v>
      </c>
      <c r="F120" s="8" t="s">
        <v>400</v>
      </c>
      <c r="G120" s="7"/>
    </row>
    <row r="121" spans="1:7">
      <c r="A121" s="7">
        <v>118</v>
      </c>
      <c r="B121" s="9">
        <v>8301</v>
      </c>
      <c r="C121" s="9" t="s">
        <v>522</v>
      </c>
      <c r="D121" s="7" t="s">
        <v>398</v>
      </c>
      <c r="E121" s="8" t="s">
        <v>399</v>
      </c>
      <c r="F121" s="8" t="s">
        <v>400</v>
      </c>
      <c r="G121" s="7"/>
    </row>
    <row r="122" spans="1:7">
      <c r="A122" s="7">
        <v>119</v>
      </c>
      <c r="B122" s="9">
        <v>8302</v>
      </c>
      <c r="C122" s="9" t="s">
        <v>523</v>
      </c>
      <c r="D122" s="7" t="s">
        <v>398</v>
      </c>
      <c r="E122" s="8" t="s">
        <v>399</v>
      </c>
      <c r="F122" s="8" t="s">
        <v>400</v>
      </c>
      <c r="G122" s="7"/>
    </row>
    <row r="123" spans="1:7">
      <c r="A123" s="7">
        <v>120</v>
      </c>
      <c r="B123" s="9">
        <v>8303</v>
      </c>
      <c r="C123" s="9" t="s">
        <v>524</v>
      </c>
      <c r="D123" s="7" t="s">
        <v>398</v>
      </c>
      <c r="E123" s="8" t="s">
        <v>399</v>
      </c>
      <c r="F123" s="8" t="s">
        <v>400</v>
      </c>
      <c r="G123" s="7"/>
    </row>
    <row r="124" spans="1:7">
      <c r="A124" s="7">
        <v>121</v>
      </c>
      <c r="B124" s="9">
        <v>8304</v>
      </c>
      <c r="C124" s="9" t="s">
        <v>525</v>
      </c>
      <c r="D124" s="7" t="s">
        <v>398</v>
      </c>
      <c r="E124" s="8" t="s">
        <v>399</v>
      </c>
      <c r="F124" s="8" t="s">
        <v>400</v>
      </c>
      <c r="G124" s="7"/>
    </row>
    <row r="125" spans="1:7">
      <c r="A125" s="7">
        <v>122</v>
      </c>
      <c r="B125" s="9">
        <v>8305</v>
      </c>
      <c r="C125" s="9" t="s">
        <v>526</v>
      </c>
      <c r="D125" s="7" t="s">
        <v>398</v>
      </c>
      <c r="E125" s="8" t="s">
        <v>399</v>
      </c>
      <c r="F125" s="8" t="s">
        <v>400</v>
      </c>
      <c r="G125" s="7"/>
    </row>
    <row r="126" spans="1:7">
      <c r="A126" s="7">
        <v>123</v>
      </c>
      <c r="B126" s="9">
        <v>8306</v>
      </c>
      <c r="C126" s="9" t="s">
        <v>527</v>
      </c>
      <c r="D126" s="7" t="s">
        <v>398</v>
      </c>
      <c r="E126" s="8" t="s">
        <v>399</v>
      </c>
      <c r="F126" s="8" t="s">
        <v>400</v>
      </c>
      <c r="G126" s="7"/>
    </row>
    <row r="127" spans="1:7">
      <c r="A127" s="7">
        <v>124</v>
      </c>
      <c r="B127" s="9">
        <v>8307</v>
      </c>
      <c r="C127" s="9" t="s">
        <v>528</v>
      </c>
      <c r="D127" s="7" t="s">
        <v>398</v>
      </c>
      <c r="E127" s="8" t="s">
        <v>399</v>
      </c>
      <c r="F127" s="8" t="s">
        <v>400</v>
      </c>
      <c r="G127" s="7"/>
    </row>
    <row r="128" spans="1:7">
      <c r="A128" s="7">
        <v>125</v>
      </c>
      <c r="B128" s="9">
        <v>8308</v>
      </c>
      <c r="C128" s="9" t="s">
        <v>529</v>
      </c>
      <c r="D128" s="7" t="s">
        <v>404</v>
      </c>
      <c r="E128" s="8" t="s">
        <v>405</v>
      </c>
      <c r="F128" s="8" t="s">
        <v>427</v>
      </c>
      <c r="G128" s="7"/>
    </row>
    <row r="129" spans="1:7">
      <c r="A129" s="7">
        <v>126</v>
      </c>
      <c r="B129" s="9">
        <v>8309</v>
      </c>
      <c r="C129" s="9" t="s">
        <v>530</v>
      </c>
      <c r="D129" s="7" t="s">
        <v>398</v>
      </c>
      <c r="E129" s="8" t="s">
        <v>399</v>
      </c>
      <c r="F129" s="8" t="s">
        <v>400</v>
      </c>
      <c r="G129" s="7"/>
    </row>
    <row r="130" spans="1:7">
      <c r="A130" s="7">
        <v>127</v>
      </c>
      <c r="B130" s="9">
        <v>8310</v>
      </c>
      <c r="C130" s="9" t="s">
        <v>531</v>
      </c>
      <c r="D130" s="7" t="s">
        <v>404</v>
      </c>
      <c r="E130" s="8" t="s">
        <v>405</v>
      </c>
      <c r="F130" s="8" t="s">
        <v>427</v>
      </c>
      <c r="G130" s="7"/>
    </row>
    <row r="131" spans="1:7">
      <c r="A131" s="7">
        <v>128</v>
      </c>
      <c r="B131" s="9">
        <v>8311</v>
      </c>
      <c r="C131" s="9" t="s">
        <v>532</v>
      </c>
      <c r="D131" s="7" t="s">
        <v>398</v>
      </c>
      <c r="E131" s="8" t="s">
        <v>399</v>
      </c>
      <c r="F131" s="8" t="s">
        <v>400</v>
      </c>
      <c r="G131" s="7"/>
    </row>
    <row r="132" spans="1:7">
      <c r="A132" s="7">
        <v>129</v>
      </c>
      <c r="B132" s="9">
        <v>8312</v>
      </c>
      <c r="C132" s="9" t="s">
        <v>533</v>
      </c>
      <c r="D132" s="7" t="s">
        <v>398</v>
      </c>
      <c r="E132" s="8" t="s">
        <v>399</v>
      </c>
      <c r="F132" s="8" t="s">
        <v>400</v>
      </c>
      <c r="G132" s="7"/>
    </row>
    <row r="133" spans="1:7">
      <c r="A133" s="7">
        <v>130</v>
      </c>
      <c r="B133" s="9">
        <v>8313</v>
      </c>
      <c r="C133" s="9" t="s">
        <v>534</v>
      </c>
      <c r="D133" s="7" t="s">
        <v>404</v>
      </c>
      <c r="E133" s="8" t="s">
        <v>405</v>
      </c>
      <c r="F133" s="8" t="s">
        <v>427</v>
      </c>
      <c r="G133" s="7"/>
    </row>
    <row r="134" spans="1:7">
      <c r="A134" s="7">
        <v>131</v>
      </c>
      <c r="B134" s="9">
        <v>8314</v>
      </c>
      <c r="C134" s="9" t="s">
        <v>535</v>
      </c>
      <c r="D134" s="7" t="s">
        <v>404</v>
      </c>
      <c r="E134" s="8" t="s">
        <v>405</v>
      </c>
      <c r="F134" s="8" t="s">
        <v>427</v>
      </c>
      <c r="G134" s="7"/>
    </row>
    <row r="135" spans="1:7">
      <c r="A135" s="7">
        <v>132</v>
      </c>
      <c r="B135" s="9">
        <v>8315</v>
      </c>
      <c r="C135" s="9" t="s">
        <v>536</v>
      </c>
      <c r="D135" s="7" t="s">
        <v>398</v>
      </c>
      <c r="E135" s="8" t="s">
        <v>399</v>
      </c>
      <c r="F135" s="8" t="s">
        <v>400</v>
      </c>
      <c r="G135" s="7"/>
    </row>
    <row r="136" spans="1:7">
      <c r="A136" s="7">
        <v>133</v>
      </c>
      <c r="B136" s="9">
        <v>8317</v>
      </c>
      <c r="C136" s="9" t="s">
        <v>537</v>
      </c>
      <c r="D136" s="7" t="s">
        <v>398</v>
      </c>
      <c r="E136" s="8" t="s">
        <v>399</v>
      </c>
      <c r="F136" s="8" t="s">
        <v>400</v>
      </c>
      <c r="G136" s="7"/>
    </row>
    <row r="137" spans="1:7">
      <c r="A137" s="7">
        <v>134</v>
      </c>
      <c r="B137" s="9">
        <v>8318</v>
      </c>
      <c r="C137" s="9" t="s">
        <v>538</v>
      </c>
      <c r="D137" s="7" t="s">
        <v>398</v>
      </c>
      <c r="E137" s="8" t="s">
        <v>399</v>
      </c>
      <c r="F137" s="8" t="s">
        <v>400</v>
      </c>
      <c r="G137" s="7"/>
    </row>
    <row r="138" spans="1:7">
      <c r="A138" s="7">
        <v>135</v>
      </c>
      <c r="B138" s="9">
        <v>8319</v>
      </c>
      <c r="C138" s="9" t="s">
        <v>539</v>
      </c>
      <c r="D138" s="7" t="s">
        <v>398</v>
      </c>
      <c r="E138" s="8" t="s">
        <v>399</v>
      </c>
      <c r="F138" s="8" t="s">
        <v>400</v>
      </c>
      <c r="G138" s="7"/>
    </row>
    <row r="139" spans="1:7">
      <c r="A139" s="7">
        <v>136</v>
      </c>
      <c r="B139" s="9">
        <v>8320</v>
      </c>
      <c r="C139" s="9" t="s">
        <v>540</v>
      </c>
      <c r="D139" s="7" t="s">
        <v>398</v>
      </c>
      <c r="E139" s="8" t="s">
        <v>399</v>
      </c>
      <c r="F139" s="8" t="s">
        <v>400</v>
      </c>
      <c r="G139" s="7"/>
    </row>
    <row r="140" spans="1:7">
      <c r="A140" s="7">
        <v>137</v>
      </c>
      <c r="B140" s="9">
        <v>8321</v>
      </c>
      <c r="C140" s="9" t="s">
        <v>541</v>
      </c>
      <c r="D140" s="7" t="s">
        <v>398</v>
      </c>
      <c r="E140" s="8" t="s">
        <v>399</v>
      </c>
      <c r="F140" s="8" t="s">
        <v>400</v>
      </c>
      <c r="G140" s="7"/>
    </row>
    <row r="141" spans="1:7">
      <c r="A141" s="7">
        <v>138</v>
      </c>
      <c r="B141" s="9">
        <v>8322</v>
      </c>
      <c r="C141" s="9" t="s">
        <v>542</v>
      </c>
      <c r="D141" s="7" t="s">
        <v>398</v>
      </c>
      <c r="E141" s="8" t="s">
        <v>399</v>
      </c>
      <c r="F141" s="8" t="s">
        <v>400</v>
      </c>
      <c r="G141" s="7"/>
    </row>
    <row r="142" spans="1:7">
      <c r="A142" s="7">
        <v>139</v>
      </c>
      <c r="B142" s="9">
        <v>8323</v>
      </c>
      <c r="C142" s="9" t="s">
        <v>543</v>
      </c>
      <c r="D142" s="7" t="s">
        <v>398</v>
      </c>
      <c r="E142" s="8" t="s">
        <v>399</v>
      </c>
      <c r="F142" s="8" t="s">
        <v>400</v>
      </c>
      <c r="G142" s="7"/>
    </row>
    <row r="143" spans="1:7">
      <c r="A143" s="7">
        <v>140</v>
      </c>
      <c r="B143" s="9">
        <v>8330</v>
      </c>
      <c r="C143" s="9" t="s">
        <v>544</v>
      </c>
      <c r="D143" s="7" t="s">
        <v>404</v>
      </c>
      <c r="E143" s="8" t="s">
        <v>405</v>
      </c>
      <c r="F143" s="8" t="s">
        <v>427</v>
      </c>
      <c r="G143" s="7"/>
    </row>
    <row r="144" spans="1:7">
      <c r="A144" s="7">
        <v>141</v>
      </c>
      <c r="B144" s="9">
        <v>8332</v>
      </c>
      <c r="C144" s="9" t="s">
        <v>545</v>
      </c>
      <c r="D144" s="7" t="s">
        <v>404</v>
      </c>
      <c r="E144" s="8" t="s">
        <v>405</v>
      </c>
      <c r="F144" s="8" t="s">
        <v>427</v>
      </c>
      <c r="G144" s="7"/>
    </row>
    <row r="145" spans="1:7">
      <c r="A145" s="7">
        <v>142</v>
      </c>
      <c r="B145" s="9">
        <v>8402</v>
      </c>
      <c r="C145" s="9" t="s">
        <v>546</v>
      </c>
      <c r="D145" s="7" t="s">
        <v>398</v>
      </c>
      <c r="E145" s="8" t="s">
        <v>399</v>
      </c>
      <c r="F145" s="8" t="s">
        <v>547</v>
      </c>
      <c r="G145" s="7"/>
    </row>
    <row r="146" spans="1:7">
      <c r="A146" s="7">
        <v>143</v>
      </c>
      <c r="B146" s="9">
        <v>8403</v>
      </c>
      <c r="C146" s="9" t="s">
        <v>548</v>
      </c>
      <c r="D146" s="7" t="s">
        <v>398</v>
      </c>
      <c r="E146" s="8" t="s">
        <v>399</v>
      </c>
      <c r="F146" s="8" t="s">
        <v>547</v>
      </c>
      <c r="G146" s="7"/>
    </row>
    <row r="147" spans="1:7">
      <c r="A147" s="7">
        <v>144</v>
      </c>
      <c r="B147" s="9">
        <v>8404</v>
      </c>
      <c r="C147" s="9" t="s">
        <v>549</v>
      </c>
      <c r="D147" s="7" t="s">
        <v>404</v>
      </c>
      <c r="E147" s="8" t="s">
        <v>405</v>
      </c>
      <c r="F147" s="8" t="s">
        <v>550</v>
      </c>
      <c r="G147" s="7"/>
    </row>
    <row r="148" spans="1:7">
      <c r="A148" s="7">
        <v>145</v>
      </c>
      <c r="B148" s="9">
        <v>8405</v>
      </c>
      <c r="C148" s="9" t="s">
        <v>551</v>
      </c>
      <c r="D148" s="7" t="s">
        <v>398</v>
      </c>
      <c r="E148" s="8" t="s">
        <v>399</v>
      </c>
      <c r="F148" s="8" t="s">
        <v>547</v>
      </c>
      <c r="G148" s="7"/>
    </row>
    <row r="149" spans="1:7">
      <c r="A149" s="7">
        <v>146</v>
      </c>
      <c r="B149" s="9">
        <v>8406</v>
      </c>
      <c r="C149" s="9" t="s">
        <v>552</v>
      </c>
      <c r="D149" s="7" t="s">
        <v>404</v>
      </c>
      <c r="E149" s="8" t="s">
        <v>405</v>
      </c>
      <c r="F149" s="8" t="s">
        <v>550</v>
      </c>
      <c r="G149" s="7"/>
    </row>
    <row r="150" spans="1:7">
      <c r="A150" s="7">
        <v>147</v>
      </c>
      <c r="B150" s="9">
        <v>8407</v>
      </c>
      <c r="C150" s="9" t="s">
        <v>553</v>
      </c>
      <c r="D150" s="7" t="s">
        <v>398</v>
      </c>
      <c r="E150" s="8" t="s">
        <v>399</v>
      </c>
      <c r="F150" s="8" t="s">
        <v>547</v>
      </c>
      <c r="G150" s="7"/>
    </row>
    <row r="151" spans="1:7">
      <c r="A151" s="7">
        <v>148</v>
      </c>
      <c r="B151" s="9">
        <v>8408</v>
      </c>
      <c r="C151" s="9" t="s">
        <v>554</v>
      </c>
      <c r="D151" s="7" t="s">
        <v>404</v>
      </c>
      <c r="E151" s="8" t="s">
        <v>405</v>
      </c>
      <c r="F151" s="8" t="s">
        <v>550</v>
      </c>
      <c r="G151" s="7"/>
    </row>
    <row r="152" spans="1:7">
      <c r="A152" s="7">
        <v>149</v>
      </c>
      <c r="B152" s="9">
        <v>8409</v>
      </c>
      <c r="C152" s="9" t="s">
        <v>555</v>
      </c>
      <c r="D152" s="7" t="s">
        <v>404</v>
      </c>
      <c r="E152" s="8" t="s">
        <v>405</v>
      </c>
      <c r="F152" s="8" t="s">
        <v>550</v>
      </c>
      <c r="G152" s="7"/>
    </row>
    <row r="153" spans="1:7">
      <c r="A153" s="7">
        <v>150</v>
      </c>
      <c r="B153" s="9">
        <v>8410</v>
      </c>
      <c r="C153" s="9" t="s">
        <v>556</v>
      </c>
      <c r="D153" s="7" t="s">
        <v>398</v>
      </c>
      <c r="E153" s="8" t="s">
        <v>399</v>
      </c>
      <c r="F153" s="8" t="s">
        <v>547</v>
      </c>
      <c r="G153" s="7"/>
    </row>
    <row r="154" spans="1:7">
      <c r="A154" s="7">
        <v>151</v>
      </c>
      <c r="B154" s="9">
        <v>8411</v>
      </c>
      <c r="C154" s="9" t="s">
        <v>557</v>
      </c>
      <c r="D154" s="7" t="s">
        <v>404</v>
      </c>
      <c r="E154" s="8" t="s">
        <v>405</v>
      </c>
      <c r="F154" s="8" t="s">
        <v>550</v>
      </c>
      <c r="G154" s="7"/>
    </row>
    <row r="155" spans="1:7">
      <c r="A155" s="7">
        <v>152</v>
      </c>
      <c r="B155" s="9">
        <v>8412</v>
      </c>
      <c r="C155" s="9" t="s">
        <v>558</v>
      </c>
      <c r="D155" s="7" t="s">
        <v>404</v>
      </c>
      <c r="E155" s="8" t="s">
        <v>405</v>
      </c>
      <c r="F155" s="8" t="s">
        <v>550</v>
      </c>
      <c r="G155" s="7"/>
    </row>
    <row r="156" spans="1:7">
      <c r="A156" s="7">
        <v>153</v>
      </c>
      <c r="B156" s="9">
        <v>8413</v>
      </c>
      <c r="C156" s="9" t="s">
        <v>559</v>
      </c>
      <c r="D156" s="7" t="s">
        <v>404</v>
      </c>
      <c r="E156" s="8" t="s">
        <v>405</v>
      </c>
      <c r="F156" s="8" t="s">
        <v>550</v>
      </c>
      <c r="G156" s="7"/>
    </row>
    <row r="157" spans="1:7">
      <c r="A157" s="7">
        <v>154</v>
      </c>
      <c r="B157" s="9">
        <v>8414</v>
      </c>
      <c r="C157" s="9" t="s">
        <v>560</v>
      </c>
      <c r="D157" s="7" t="s">
        <v>404</v>
      </c>
      <c r="E157" s="8" t="s">
        <v>405</v>
      </c>
      <c r="F157" s="8" t="s">
        <v>550</v>
      </c>
      <c r="G157" s="7"/>
    </row>
    <row r="158" spans="1:7">
      <c r="A158" s="7">
        <v>155</v>
      </c>
      <c r="B158" s="9">
        <v>8415</v>
      </c>
      <c r="C158" s="9" t="s">
        <v>561</v>
      </c>
      <c r="D158" s="7" t="s">
        <v>398</v>
      </c>
      <c r="E158" s="8" t="s">
        <v>399</v>
      </c>
      <c r="F158" s="8" t="s">
        <v>547</v>
      </c>
      <c r="G158" s="7"/>
    </row>
    <row r="159" spans="1:7">
      <c r="A159" s="7">
        <v>156</v>
      </c>
      <c r="B159" s="9">
        <v>8416</v>
      </c>
      <c r="C159" s="9" t="s">
        <v>562</v>
      </c>
      <c r="D159" s="7" t="s">
        <v>404</v>
      </c>
      <c r="E159" s="8" t="s">
        <v>405</v>
      </c>
      <c r="F159" s="8" t="s">
        <v>550</v>
      </c>
      <c r="G159" s="7"/>
    </row>
    <row r="160" spans="1:7">
      <c r="A160" s="7">
        <v>157</v>
      </c>
      <c r="B160" s="9">
        <v>8417</v>
      </c>
      <c r="C160" s="9" t="s">
        <v>563</v>
      </c>
      <c r="D160" s="7" t="s">
        <v>404</v>
      </c>
      <c r="E160" s="8" t="s">
        <v>405</v>
      </c>
      <c r="F160" s="8" t="s">
        <v>550</v>
      </c>
      <c r="G160" s="7"/>
    </row>
    <row r="161" spans="1:7">
      <c r="A161" s="7">
        <v>158</v>
      </c>
      <c r="B161" s="9">
        <v>8418</v>
      </c>
      <c r="C161" s="9" t="s">
        <v>564</v>
      </c>
      <c r="D161" s="7" t="s">
        <v>398</v>
      </c>
      <c r="E161" s="8" t="s">
        <v>399</v>
      </c>
      <c r="F161" s="8" t="s">
        <v>547</v>
      </c>
      <c r="G161" s="7"/>
    </row>
    <row r="162" spans="1:7">
      <c r="A162" s="7">
        <v>159</v>
      </c>
      <c r="B162" s="9">
        <v>8419</v>
      </c>
      <c r="C162" s="9" t="s">
        <v>565</v>
      </c>
      <c r="D162" s="7" t="s">
        <v>398</v>
      </c>
      <c r="E162" s="8" t="s">
        <v>399</v>
      </c>
      <c r="F162" s="8" t="s">
        <v>547</v>
      </c>
      <c r="G162" s="7"/>
    </row>
    <row r="163" spans="1:7">
      <c r="A163" s="7">
        <v>160</v>
      </c>
      <c r="B163" s="9">
        <v>8420</v>
      </c>
      <c r="C163" s="9" t="s">
        <v>566</v>
      </c>
      <c r="D163" s="7" t="s">
        <v>404</v>
      </c>
      <c r="E163" s="8" t="s">
        <v>405</v>
      </c>
      <c r="F163" s="8" t="s">
        <v>550</v>
      </c>
      <c r="G163" s="7"/>
    </row>
    <row r="164" spans="1:7">
      <c r="A164" s="7">
        <v>161</v>
      </c>
      <c r="B164" s="9">
        <v>8421</v>
      </c>
      <c r="C164" s="9" t="s">
        <v>567</v>
      </c>
      <c r="D164" s="7" t="s">
        <v>404</v>
      </c>
      <c r="E164" s="8" t="s">
        <v>405</v>
      </c>
      <c r="F164" s="8" t="s">
        <v>550</v>
      </c>
      <c r="G164" s="7"/>
    </row>
    <row r="165" spans="1:7">
      <c r="A165" s="7">
        <v>162</v>
      </c>
      <c r="B165" s="9">
        <v>8422</v>
      </c>
      <c r="C165" s="9" t="s">
        <v>568</v>
      </c>
      <c r="D165" s="7" t="s">
        <v>404</v>
      </c>
      <c r="E165" s="8" t="s">
        <v>405</v>
      </c>
      <c r="F165" s="8" t="s">
        <v>550</v>
      </c>
      <c r="G165" s="7"/>
    </row>
    <row r="166" spans="1:7">
      <c r="A166" s="7">
        <v>163</v>
      </c>
      <c r="B166" s="9">
        <v>8423</v>
      </c>
      <c r="C166" s="9" t="s">
        <v>569</v>
      </c>
      <c r="D166" s="7" t="s">
        <v>404</v>
      </c>
      <c r="E166" s="8" t="s">
        <v>405</v>
      </c>
      <c r="F166" s="8" t="s">
        <v>550</v>
      </c>
      <c r="G166" s="7"/>
    </row>
    <row r="167" spans="1:7">
      <c r="A167" s="7">
        <v>164</v>
      </c>
      <c r="B167" s="9">
        <v>8424</v>
      </c>
      <c r="C167" s="9" t="s">
        <v>570</v>
      </c>
      <c r="D167" s="7" t="s">
        <v>404</v>
      </c>
      <c r="E167" s="8" t="s">
        <v>405</v>
      </c>
      <c r="F167" s="8" t="s">
        <v>550</v>
      </c>
      <c r="G167" s="7"/>
    </row>
    <row r="168" spans="1:7">
      <c r="A168" s="7">
        <v>165</v>
      </c>
      <c r="B168" s="9">
        <v>8425</v>
      </c>
      <c r="C168" s="9" t="s">
        <v>571</v>
      </c>
      <c r="D168" s="7" t="s">
        <v>404</v>
      </c>
      <c r="E168" s="8" t="s">
        <v>405</v>
      </c>
      <c r="F168" s="8" t="s">
        <v>550</v>
      </c>
      <c r="G168" s="7"/>
    </row>
    <row r="169" spans="1:7">
      <c r="A169" s="7">
        <v>166</v>
      </c>
      <c r="B169" s="9">
        <v>8426</v>
      </c>
      <c r="C169" s="9" t="s">
        <v>572</v>
      </c>
      <c r="D169" s="7" t="s">
        <v>398</v>
      </c>
      <c r="E169" s="8" t="s">
        <v>399</v>
      </c>
      <c r="F169" s="8" t="s">
        <v>547</v>
      </c>
      <c r="G169" s="7"/>
    </row>
    <row r="170" spans="1:7">
      <c r="A170" s="7">
        <v>167</v>
      </c>
      <c r="B170" s="9">
        <v>8427</v>
      </c>
      <c r="C170" s="9" t="s">
        <v>573</v>
      </c>
      <c r="D170" s="7" t="s">
        <v>404</v>
      </c>
      <c r="E170" s="8" t="s">
        <v>405</v>
      </c>
      <c r="F170" s="8" t="s">
        <v>550</v>
      </c>
      <c r="G170" s="7"/>
    </row>
    <row r="171" spans="1:7">
      <c r="A171" s="7">
        <v>168</v>
      </c>
      <c r="B171" s="9">
        <v>8428</v>
      </c>
      <c r="C171" s="9" t="s">
        <v>574</v>
      </c>
      <c r="D171" s="7" t="s">
        <v>404</v>
      </c>
      <c r="E171" s="8" t="s">
        <v>405</v>
      </c>
      <c r="F171" s="8" t="s">
        <v>550</v>
      </c>
      <c r="G171" s="7"/>
    </row>
    <row r="172" spans="1:7">
      <c r="A172" s="7">
        <v>169</v>
      </c>
      <c r="B172" s="9">
        <v>8429</v>
      </c>
      <c r="C172" s="9" t="s">
        <v>575</v>
      </c>
      <c r="D172" s="7" t="s">
        <v>404</v>
      </c>
      <c r="E172" s="8" t="s">
        <v>405</v>
      </c>
      <c r="F172" s="8" t="s">
        <v>550</v>
      </c>
      <c r="G172" s="7"/>
    </row>
    <row r="173" spans="1:7">
      <c r="A173" s="7">
        <v>170</v>
      </c>
      <c r="B173" s="9">
        <v>8430</v>
      </c>
      <c r="C173" s="9" t="s">
        <v>576</v>
      </c>
      <c r="D173" s="7" t="s">
        <v>404</v>
      </c>
      <c r="E173" s="8" t="s">
        <v>405</v>
      </c>
      <c r="F173" s="8" t="s">
        <v>550</v>
      </c>
      <c r="G173" s="7"/>
    </row>
    <row r="174" spans="1:7">
      <c r="A174" s="7">
        <v>171</v>
      </c>
      <c r="B174" s="9">
        <v>8431</v>
      </c>
      <c r="C174" s="9" t="s">
        <v>577</v>
      </c>
      <c r="D174" s="7" t="s">
        <v>404</v>
      </c>
      <c r="E174" s="8" t="s">
        <v>405</v>
      </c>
      <c r="F174" s="8" t="s">
        <v>550</v>
      </c>
      <c r="G174" s="7"/>
    </row>
    <row r="175" spans="1:7">
      <c r="A175" s="7">
        <v>172</v>
      </c>
      <c r="B175" s="9">
        <v>8432</v>
      </c>
      <c r="C175" s="9" t="s">
        <v>578</v>
      </c>
      <c r="D175" s="7" t="s">
        <v>398</v>
      </c>
      <c r="E175" s="8" t="s">
        <v>399</v>
      </c>
      <c r="F175" s="8" t="s">
        <v>547</v>
      </c>
      <c r="G175" s="7"/>
    </row>
    <row r="176" spans="1:7">
      <c r="A176" s="7">
        <v>173</v>
      </c>
      <c r="B176" s="9">
        <v>8434</v>
      </c>
      <c r="C176" s="9" t="s">
        <v>579</v>
      </c>
      <c r="D176" s="7" t="s">
        <v>404</v>
      </c>
      <c r="E176" s="8" t="s">
        <v>405</v>
      </c>
      <c r="F176" s="8" t="s">
        <v>550</v>
      </c>
      <c r="G176" s="7"/>
    </row>
    <row r="177" spans="1:7">
      <c r="A177" s="7">
        <v>174</v>
      </c>
      <c r="B177" s="9">
        <v>8501</v>
      </c>
      <c r="C177" s="9" t="s">
        <v>580</v>
      </c>
      <c r="D177" s="7" t="s">
        <v>404</v>
      </c>
      <c r="E177" s="8" t="s">
        <v>405</v>
      </c>
      <c r="F177" s="8" t="s">
        <v>581</v>
      </c>
      <c r="G177" s="7"/>
    </row>
    <row r="178" spans="1:7">
      <c r="A178" s="7">
        <v>175</v>
      </c>
      <c r="B178" s="9">
        <v>8502</v>
      </c>
      <c r="C178" s="9" t="s">
        <v>582</v>
      </c>
      <c r="D178" s="7" t="s">
        <v>404</v>
      </c>
      <c r="E178" s="8" t="s">
        <v>405</v>
      </c>
      <c r="F178" s="8" t="s">
        <v>581</v>
      </c>
      <c r="G178" s="7"/>
    </row>
    <row r="179" spans="1:7">
      <c r="A179" s="7">
        <v>176</v>
      </c>
      <c r="B179" s="9">
        <v>8503</v>
      </c>
      <c r="C179" s="9" t="s">
        <v>583</v>
      </c>
      <c r="D179" s="7" t="s">
        <v>404</v>
      </c>
      <c r="E179" s="8" t="s">
        <v>405</v>
      </c>
      <c r="F179" s="8" t="s">
        <v>581</v>
      </c>
      <c r="G179" s="7"/>
    </row>
    <row r="180" spans="1:7">
      <c r="A180" s="7">
        <v>177</v>
      </c>
      <c r="B180" s="9">
        <v>8504</v>
      </c>
      <c r="C180" s="9"/>
      <c r="D180" s="7" t="s">
        <v>404</v>
      </c>
      <c r="E180" s="8" t="s">
        <v>405</v>
      </c>
      <c r="F180" s="8" t="s">
        <v>581</v>
      </c>
      <c r="G180" s="7"/>
    </row>
    <row r="181" spans="1:7">
      <c r="A181" s="7">
        <v>178</v>
      </c>
      <c r="B181" s="9">
        <v>8506</v>
      </c>
      <c r="C181" s="9" t="s">
        <v>584</v>
      </c>
      <c r="D181" s="7" t="s">
        <v>404</v>
      </c>
      <c r="E181" s="8" t="s">
        <v>405</v>
      </c>
      <c r="F181" s="8" t="s">
        <v>581</v>
      </c>
      <c r="G181" s="7"/>
    </row>
    <row r="182" spans="1:7">
      <c r="A182" s="7">
        <v>179</v>
      </c>
      <c r="B182" s="9">
        <v>8507</v>
      </c>
      <c r="C182" s="9" t="s">
        <v>585</v>
      </c>
      <c r="D182" s="7" t="s">
        <v>404</v>
      </c>
      <c r="E182" s="8" t="s">
        <v>405</v>
      </c>
      <c r="F182" s="8" t="s">
        <v>581</v>
      </c>
      <c r="G182" s="7"/>
    </row>
    <row r="183" spans="1:7">
      <c r="A183" s="7">
        <v>180</v>
      </c>
      <c r="B183" s="9">
        <v>8508</v>
      </c>
      <c r="C183" s="9" t="s">
        <v>586</v>
      </c>
      <c r="D183" s="7" t="s">
        <v>404</v>
      </c>
      <c r="E183" s="8" t="s">
        <v>405</v>
      </c>
      <c r="F183" s="8" t="s">
        <v>581</v>
      </c>
      <c r="G183" s="7"/>
    </row>
    <row r="184" spans="1:7">
      <c r="A184" s="7">
        <v>181</v>
      </c>
      <c r="B184" s="9">
        <v>8509</v>
      </c>
      <c r="C184" s="9" t="s">
        <v>587</v>
      </c>
      <c r="D184" s="7" t="s">
        <v>404</v>
      </c>
      <c r="E184" s="8" t="s">
        <v>405</v>
      </c>
      <c r="F184" s="8" t="s">
        <v>581</v>
      </c>
      <c r="G184" s="7"/>
    </row>
    <row r="185" spans="1:7">
      <c r="A185" s="7">
        <v>182</v>
      </c>
      <c r="B185" s="9">
        <v>8510</v>
      </c>
      <c r="C185" s="9" t="s">
        <v>588</v>
      </c>
      <c r="D185" s="7" t="s">
        <v>404</v>
      </c>
      <c r="E185" s="8" t="s">
        <v>405</v>
      </c>
      <c r="F185" s="8" t="s">
        <v>581</v>
      </c>
      <c r="G185" s="7"/>
    </row>
    <row r="186" spans="1:7">
      <c r="A186" s="7">
        <v>183</v>
      </c>
      <c r="B186" s="9">
        <v>8511</v>
      </c>
      <c r="C186" s="9" t="s">
        <v>589</v>
      </c>
      <c r="D186" s="7" t="s">
        <v>404</v>
      </c>
      <c r="E186" s="8" t="s">
        <v>405</v>
      </c>
      <c r="F186" s="8" t="s">
        <v>581</v>
      </c>
      <c r="G186" s="7"/>
    </row>
    <row r="187" spans="1:7">
      <c r="A187" s="7">
        <v>184</v>
      </c>
      <c r="B187" s="9">
        <v>8512</v>
      </c>
      <c r="C187" s="9" t="s">
        <v>590</v>
      </c>
      <c r="D187" s="7" t="s">
        <v>404</v>
      </c>
      <c r="E187" s="8" t="s">
        <v>405</v>
      </c>
      <c r="F187" s="8" t="s">
        <v>581</v>
      </c>
      <c r="G187" s="7"/>
    </row>
    <row r="188" spans="1:7">
      <c r="A188" s="7">
        <v>185</v>
      </c>
      <c r="B188" s="9">
        <v>8513</v>
      </c>
      <c r="C188" s="9" t="s">
        <v>591</v>
      </c>
      <c r="D188" s="7" t="s">
        <v>404</v>
      </c>
      <c r="E188" s="8" t="s">
        <v>405</v>
      </c>
      <c r="F188" s="8" t="s">
        <v>581</v>
      </c>
      <c r="G188" s="7"/>
    </row>
    <row r="189" spans="1:7">
      <c r="A189" s="7">
        <v>186</v>
      </c>
      <c r="B189" s="9">
        <v>8514</v>
      </c>
      <c r="C189" s="9" t="s">
        <v>592</v>
      </c>
      <c r="D189" s="7" t="s">
        <v>404</v>
      </c>
      <c r="E189" s="8" t="s">
        <v>405</v>
      </c>
      <c r="F189" s="8" t="s">
        <v>581</v>
      </c>
      <c r="G189" s="7"/>
    </row>
    <row r="190" spans="1:7">
      <c r="A190" s="7">
        <v>187</v>
      </c>
      <c r="B190" s="9">
        <v>8515</v>
      </c>
      <c r="C190" s="9" t="s">
        <v>593</v>
      </c>
      <c r="D190" s="7" t="s">
        <v>404</v>
      </c>
      <c r="E190" s="8" t="s">
        <v>405</v>
      </c>
      <c r="F190" s="8" t="s">
        <v>581</v>
      </c>
      <c r="G190" s="7"/>
    </row>
    <row r="191" spans="1:7">
      <c r="A191" s="7">
        <v>188</v>
      </c>
      <c r="B191" s="9">
        <v>8516</v>
      </c>
      <c r="C191" s="9" t="s">
        <v>594</v>
      </c>
      <c r="D191" s="7" t="s">
        <v>404</v>
      </c>
      <c r="E191" s="8" t="s">
        <v>405</v>
      </c>
      <c r="F191" s="8" t="s">
        <v>581</v>
      </c>
      <c r="G191" s="7"/>
    </row>
    <row r="192" spans="1:7">
      <c r="A192" s="7">
        <v>189</v>
      </c>
      <c r="B192" s="9">
        <v>8517</v>
      </c>
      <c r="C192" s="9" t="s">
        <v>595</v>
      </c>
      <c r="D192" s="7" t="s">
        <v>404</v>
      </c>
      <c r="E192" s="8" t="s">
        <v>405</v>
      </c>
      <c r="F192" s="8" t="s">
        <v>581</v>
      </c>
      <c r="G192" s="7"/>
    </row>
    <row r="193" spans="1:7">
      <c r="A193" s="7">
        <v>190</v>
      </c>
      <c r="B193" s="9">
        <v>8518</v>
      </c>
      <c r="C193" s="9" t="s">
        <v>596</v>
      </c>
      <c r="D193" s="7" t="s">
        <v>404</v>
      </c>
      <c r="E193" s="8" t="s">
        <v>405</v>
      </c>
      <c r="F193" s="8" t="s">
        <v>581</v>
      </c>
      <c r="G193" s="7"/>
    </row>
    <row r="194" spans="1:7">
      <c r="A194" s="7">
        <v>191</v>
      </c>
      <c r="B194" s="9">
        <v>8519</v>
      </c>
      <c r="C194" s="9" t="s">
        <v>597</v>
      </c>
      <c r="D194" s="7" t="s">
        <v>404</v>
      </c>
      <c r="E194" s="8" t="s">
        <v>405</v>
      </c>
      <c r="F194" s="8" t="s">
        <v>581</v>
      </c>
      <c r="G194" s="7"/>
    </row>
    <row r="195" spans="1:7">
      <c r="A195" s="7">
        <v>192</v>
      </c>
      <c r="B195" s="9">
        <v>8520</v>
      </c>
      <c r="C195" s="9" t="s">
        <v>598</v>
      </c>
      <c r="D195" s="7" t="s">
        <v>404</v>
      </c>
      <c r="E195" s="8" t="s">
        <v>405</v>
      </c>
      <c r="F195" s="8" t="s">
        <v>581</v>
      </c>
      <c r="G195" s="7"/>
    </row>
    <row r="196" spans="1:7">
      <c r="A196" s="7">
        <v>193</v>
      </c>
      <c r="B196" s="9">
        <v>8521</v>
      </c>
      <c r="C196" s="9" t="s">
        <v>599</v>
      </c>
      <c r="D196" s="7" t="s">
        <v>404</v>
      </c>
      <c r="E196" s="8" t="s">
        <v>405</v>
      </c>
      <c r="F196" s="8" t="s">
        <v>581</v>
      </c>
      <c r="G196" s="7"/>
    </row>
    <row r="197" spans="1:7">
      <c r="A197" s="7">
        <v>194</v>
      </c>
      <c r="B197" s="9">
        <v>8522</v>
      </c>
      <c r="C197" s="9" t="s">
        <v>600</v>
      </c>
      <c r="D197" s="7" t="s">
        <v>404</v>
      </c>
      <c r="E197" s="8" t="s">
        <v>405</v>
      </c>
      <c r="F197" s="8" t="s">
        <v>581</v>
      </c>
      <c r="G197" s="7"/>
    </row>
    <row r="198" spans="1:7">
      <c r="A198" s="7">
        <v>195</v>
      </c>
      <c r="B198" s="9">
        <v>8523</v>
      </c>
      <c r="C198" s="9" t="s">
        <v>601</v>
      </c>
      <c r="D198" s="7" t="s">
        <v>404</v>
      </c>
      <c r="E198" s="8" t="s">
        <v>405</v>
      </c>
      <c r="F198" s="8" t="s">
        <v>581</v>
      </c>
      <c r="G198" s="7"/>
    </row>
    <row r="199" spans="1:7">
      <c r="A199" s="7">
        <v>196</v>
      </c>
      <c r="B199" s="9">
        <v>8524</v>
      </c>
      <c r="C199" s="9" t="s">
        <v>602</v>
      </c>
      <c r="D199" s="7" t="s">
        <v>404</v>
      </c>
      <c r="E199" s="8" t="s">
        <v>405</v>
      </c>
      <c r="F199" s="8" t="s">
        <v>581</v>
      </c>
      <c r="G199" s="7"/>
    </row>
    <row r="200" spans="1:7">
      <c r="A200" s="7">
        <v>197</v>
      </c>
      <c r="B200" s="9">
        <v>8525</v>
      </c>
      <c r="C200" s="9" t="s">
        <v>603</v>
      </c>
      <c r="D200" s="7" t="s">
        <v>404</v>
      </c>
      <c r="E200" s="8" t="s">
        <v>405</v>
      </c>
      <c r="F200" s="8" t="s">
        <v>581</v>
      </c>
      <c r="G200" s="7"/>
    </row>
    <row r="201" spans="1:7">
      <c r="A201" s="7">
        <v>198</v>
      </c>
      <c r="B201" s="9">
        <v>8526</v>
      </c>
      <c r="C201" s="9" t="s">
        <v>604</v>
      </c>
      <c r="D201" s="7" t="s">
        <v>404</v>
      </c>
      <c r="E201" s="8" t="s">
        <v>405</v>
      </c>
      <c r="F201" s="8" t="s">
        <v>581</v>
      </c>
      <c r="G201" s="7"/>
    </row>
    <row r="202" spans="1:7">
      <c r="A202" s="7">
        <v>199</v>
      </c>
      <c r="B202" s="9">
        <v>8528</v>
      </c>
      <c r="C202" s="9" t="s">
        <v>605</v>
      </c>
      <c r="D202" s="7" t="s">
        <v>404</v>
      </c>
      <c r="E202" s="8" t="s">
        <v>405</v>
      </c>
      <c r="F202" s="8" t="s">
        <v>581</v>
      </c>
      <c r="G202" s="7"/>
    </row>
    <row r="203" spans="1:7">
      <c r="A203" s="7">
        <v>200</v>
      </c>
      <c r="B203" s="9">
        <v>8529</v>
      </c>
      <c r="C203" s="9" t="s">
        <v>606</v>
      </c>
      <c r="D203" s="7" t="s">
        <v>404</v>
      </c>
      <c r="E203" s="8" t="s">
        <v>405</v>
      </c>
      <c r="F203" s="8" t="s">
        <v>581</v>
      </c>
      <c r="G203" s="7"/>
    </row>
    <row r="204" spans="1:7">
      <c r="A204" s="7">
        <v>201</v>
      </c>
      <c r="B204" s="9">
        <v>8530</v>
      </c>
      <c r="C204" s="9" t="s">
        <v>607</v>
      </c>
      <c r="D204" s="7" t="s">
        <v>404</v>
      </c>
      <c r="E204" s="8" t="s">
        <v>405</v>
      </c>
      <c r="F204" s="8" t="s">
        <v>581</v>
      </c>
      <c r="G204" s="7"/>
    </row>
    <row r="205" spans="1:7">
      <c r="A205" s="7">
        <v>202</v>
      </c>
      <c r="B205" s="9">
        <v>8531</v>
      </c>
      <c r="C205" s="9" t="s">
        <v>608</v>
      </c>
      <c r="D205" s="7" t="s">
        <v>404</v>
      </c>
      <c r="E205" s="8" t="s">
        <v>405</v>
      </c>
      <c r="F205" s="8" t="s">
        <v>581</v>
      </c>
      <c r="G205" s="7"/>
    </row>
    <row r="206" spans="1:7">
      <c r="A206" s="7">
        <v>203</v>
      </c>
      <c r="B206" s="9">
        <v>8532</v>
      </c>
      <c r="C206" s="9" t="s">
        <v>609</v>
      </c>
      <c r="D206" s="7" t="s">
        <v>404</v>
      </c>
      <c r="E206" s="8" t="s">
        <v>405</v>
      </c>
      <c r="F206" s="8" t="s">
        <v>581</v>
      </c>
      <c r="G206" s="7"/>
    </row>
    <row r="207" spans="1:7">
      <c r="A207" s="7">
        <v>204</v>
      </c>
      <c r="B207" s="9">
        <v>8533</v>
      </c>
      <c r="C207" s="9" t="s">
        <v>610</v>
      </c>
      <c r="D207" s="7" t="s">
        <v>404</v>
      </c>
      <c r="E207" s="8" t="s">
        <v>405</v>
      </c>
      <c r="F207" s="8" t="s">
        <v>581</v>
      </c>
      <c r="G207" s="7"/>
    </row>
    <row r="208" spans="1:7">
      <c r="A208" s="7">
        <v>205</v>
      </c>
      <c r="B208" s="9">
        <v>8602</v>
      </c>
      <c r="C208" s="9" t="s">
        <v>611</v>
      </c>
      <c r="D208" s="7" t="s">
        <v>398</v>
      </c>
      <c r="E208" s="8" t="s">
        <v>399</v>
      </c>
      <c r="F208" s="8" t="s">
        <v>612</v>
      </c>
      <c r="G208" s="7"/>
    </row>
    <row r="209" spans="1:7">
      <c r="A209" s="7">
        <v>206</v>
      </c>
      <c r="B209" s="9">
        <v>8603</v>
      </c>
      <c r="C209" s="9" t="s">
        <v>613</v>
      </c>
      <c r="D209" s="7" t="s">
        <v>404</v>
      </c>
      <c r="E209" s="8" t="s">
        <v>405</v>
      </c>
      <c r="F209" s="8" t="s">
        <v>614</v>
      </c>
      <c r="G209" s="7"/>
    </row>
    <row r="210" spans="1:7">
      <c r="A210" s="7">
        <v>207</v>
      </c>
      <c r="B210" s="9">
        <v>8604</v>
      </c>
      <c r="C210" s="9" t="s">
        <v>615</v>
      </c>
      <c r="D210" s="7" t="s">
        <v>404</v>
      </c>
      <c r="E210" s="8" t="s">
        <v>405</v>
      </c>
      <c r="F210" s="8" t="s">
        <v>614</v>
      </c>
      <c r="G210" s="7"/>
    </row>
    <row r="211" spans="1:7">
      <c r="A211" s="7">
        <v>208</v>
      </c>
      <c r="B211" s="9">
        <v>8605</v>
      </c>
      <c r="C211" s="9" t="s">
        <v>616</v>
      </c>
      <c r="D211" s="7" t="s">
        <v>398</v>
      </c>
      <c r="E211" s="8" t="s">
        <v>399</v>
      </c>
      <c r="F211" s="8" t="s">
        <v>612</v>
      </c>
      <c r="G211" s="7"/>
    </row>
    <row r="212" spans="1:7">
      <c r="A212" s="7">
        <v>209</v>
      </c>
      <c r="B212" s="9">
        <v>8607</v>
      </c>
      <c r="C212" s="9" t="s">
        <v>617</v>
      </c>
      <c r="D212" s="7" t="s">
        <v>404</v>
      </c>
      <c r="E212" s="8" t="s">
        <v>405</v>
      </c>
      <c r="F212" s="8" t="s">
        <v>614</v>
      </c>
      <c r="G212" s="7"/>
    </row>
    <row r="213" spans="1:7">
      <c r="A213" s="7">
        <v>210</v>
      </c>
      <c r="B213" s="9">
        <v>8608</v>
      </c>
      <c r="C213" s="9" t="s">
        <v>618</v>
      </c>
      <c r="D213" s="7" t="s">
        <v>404</v>
      </c>
      <c r="E213" s="8" t="s">
        <v>405</v>
      </c>
      <c r="F213" s="8" t="s">
        <v>614</v>
      </c>
      <c r="G213" s="7"/>
    </row>
    <row r="214" spans="1:7">
      <c r="A214" s="7">
        <v>211</v>
      </c>
      <c r="B214" s="9">
        <v>8610</v>
      </c>
      <c r="C214" s="9" t="s">
        <v>619</v>
      </c>
      <c r="D214" s="7" t="s">
        <v>404</v>
      </c>
      <c r="E214" s="8" t="s">
        <v>399</v>
      </c>
      <c r="F214" s="8" t="s">
        <v>614</v>
      </c>
      <c r="G214" s="7"/>
    </row>
    <row r="215" spans="1:7">
      <c r="A215" s="7">
        <v>212</v>
      </c>
      <c r="B215" s="9">
        <v>8611</v>
      </c>
      <c r="C215" s="9" t="s">
        <v>620</v>
      </c>
      <c r="D215" s="7" t="s">
        <v>404</v>
      </c>
      <c r="E215" s="8" t="s">
        <v>405</v>
      </c>
      <c r="F215" s="8" t="s">
        <v>614</v>
      </c>
      <c r="G215" s="7"/>
    </row>
    <row r="216" spans="1:7">
      <c r="A216" s="7">
        <v>213</v>
      </c>
      <c r="B216" s="9">
        <v>8612</v>
      </c>
      <c r="C216" s="9" t="s">
        <v>621</v>
      </c>
      <c r="D216" s="7" t="s">
        <v>404</v>
      </c>
      <c r="E216" s="8" t="s">
        <v>405</v>
      </c>
      <c r="F216" s="8" t="s">
        <v>614</v>
      </c>
      <c r="G216" s="7"/>
    </row>
    <row r="217" spans="1:7">
      <c r="A217" s="7">
        <v>214</v>
      </c>
      <c r="B217" s="9">
        <v>8613</v>
      </c>
      <c r="C217" s="9" t="s">
        <v>622</v>
      </c>
      <c r="D217" s="7" t="s">
        <v>398</v>
      </c>
      <c r="E217" s="8" t="s">
        <v>399</v>
      </c>
      <c r="F217" s="8" t="s">
        <v>612</v>
      </c>
      <c r="G217" s="7"/>
    </row>
    <row r="218" spans="1:7">
      <c r="A218" s="7">
        <v>215</v>
      </c>
      <c r="B218" s="9">
        <v>8614</v>
      </c>
      <c r="C218" s="9" t="s">
        <v>623</v>
      </c>
      <c r="D218" s="7" t="s">
        <v>398</v>
      </c>
      <c r="E218" s="8" t="s">
        <v>399</v>
      </c>
      <c r="F218" s="8" t="s">
        <v>612</v>
      </c>
      <c r="G218" s="7"/>
    </row>
    <row r="219" spans="1:7">
      <c r="A219" s="7">
        <v>216</v>
      </c>
      <c r="B219" s="9">
        <v>8616</v>
      </c>
      <c r="C219" s="9" t="s">
        <v>624</v>
      </c>
      <c r="D219" s="7" t="s">
        <v>404</v>
      </c>
      <c r="E219" s="8" t="s">
        <v>405</v>
      </c>
      <c r="F219" s="8" t="s">
        <v>614</v>
      </c>
      <c r="G219" s="7"/>
    </row>
    <row r="220" spans="1:7">
      <c r="A220" s="7">
        <v>217</v>
      </c>
      <c r="B220" s="9">
        <v>8618</v>
      </c>
      <c r="C220" s="9" t="s">
        <v>625</v>
      </c>
      <c r="D220" s="7" t="s">
        <v>398</v>
      </c>
      <c r="E220" s="8" t="s">
        <v>399</v>
      </c>
      <c r="F220" s="8" t="s">
        <v>612</v>
      </c>
      <c r="G220" s="7"/>
    </row>
    <row r="221" spans="1:7">
      <c r="A221" s="7">
        <v>218</v>
      </c>
      <c r="B221" s="9">
        <v>8619</v>
      </c>
      <c r="C221" s="9" t="s">
        <v>626</v>
      </c>
      <c r="D221" s="7" t="s">
        <v>404</v>
      </c>
      <c r="E221" s="8" t="s">
        <v>405</v>
      </c>
      <c r="F221" s="8" t="s">
        <v>614</v>
      </c>
      <c r="G221" s="7"/>
    </row>
    <row r="222" spans="1:7">
      <c r="A222" s="7">
        <v>219</v>
      </c>
      <c r="B222" s="9">
        <v>8621</v>
      </c>
      <c r="C222" s="9" t="s">
        <v>627</v>
      </c>
      <c r="D222" s="7" t="s">
        <v>398</v>
      </c>
      <c r="E222" s="8" t="s">
        <v>399</v>
      </c>
      <c r="F222" s="8" t="s">
        <v>612</v>
      </c>
      <c r="G222" s="7"/>
    </row>
    <row r="223" spans="1:7">
      <c r="A223" s="7">
        <v>220</v>
      </c>
      <c r="B223" s="9">
        <v>8622</v>
      </c>
      <c r="C223" s="9" t="s">
        <v>628</v>
      </c>
      <c r="D223" s="7" t="s">
        <v>398</v>
      </c>
      <c r="E223" s="8" t="s">
        <v>399</v>
      </c>
      <c r="F223" s="8" t="s">
        <v>612</v>
      </c>
      <c r="G223" s="7"/>
    </row>
    <row r="224" spans="1:7">
      <c r="A224" s="7">
        <v>221</v>
      </c>
      <c r="B224" s="9">
        <v>8623</v>
      </c>
      <c r="C224" s="9" t="s">
        <v>629</v>
      </c>
      <c r="D224" s="7" t="s">
        <v>404</v>
      </c>
      <c r="E224" s="8" t="s">
        <v>405</v>
      </c>
      <c r="F224" s="8" t="s">
        <v>614</v>
      </c>
      <c r="G224" s="7"/>
    </row>
    <row r="225" spans="1:7">
      <c r="A225" s="7">
        <v>222</v>
      </c>
      <c r="B225" s="9">
        <v>8624</v>
      </c>
      <c r="C225" s="9" t="s">
        <v>630</v>
      </c>
      <c r="D225" s="7" t="s">
        <v>404</v>
      </c>
      <c r="E225" s="8" t="s">
        <v>405</v>
      </c>
      <c r="F225" s="8" t="s">
        <v>614</v>
      </c>
      <c r="G225" s="7"/>
    </row>
    <row r="226" spans="1:7">
      <c r="A226" s="7">
        <v>223</v>
      </c>
      <c r="B226" s="9">
        <v>8625</v>
      </c>
      <c r="C226" s="9" t="s">
        <v>631</v>
      </c>
      <c r="D226" s="7" t="s">
        <v>404</v>
      </c>
      <c r="E226" s="8" t="s">
        <v>405</v>
      </c>
      <c r="F226" s="8" t="s">
        <v>614</v>
      </c>
      <c r="G226" s="7"/>
    </row>
    <row r="227" spans="1:7">
      <c r="A227" s="7">
        <v>224</v>
      </c>
      <c r="B227" s="9">
        <v>8626</v>
      </c>
      <c r="C227" s="9" t="s">
        <v>632</v>
      </c>
      <c r="D227" s="7" t="s">
        <v>398</v>
      </c>
      <c r="E227" s="8" t="s">
        <v>399</v>
      </c>
      <c r="F227" s="8" t="s">
        <v>612</v>
      </c>
      <c r="G227" s="7"/>
    </row>
    <row r="228" spans="1:7">
      <c r="A228" s="7">
        <v>225</v>
      </c>
      <c r="B228" s="9">
        <v>8701</v>
      </c>
      <c r="C228" s="9" t="s">
        <v>633</v>
      </c>
      <c r="D228" s="7" t="s">
        <v>404</v>
      </c>
      <c r="E228" s="8" t="s">
        <v>405</v>
      </c>
      <c r="F228" s="8" t="s">
        <v>634</v>
      </c>
      <c r="G228" s="7"/>
    </row>
    <row r="229" spans="1:7">
      <c r="A229" s="7">
        <v>226</v>
      </c>
      <c r="B229" s="9">
        <v>8702</v>
      </c>
      <c r="C229" s="9" t="s">
        <v>635</v>
      </c>
      <c r="D229" s="7" t="s">
        <v>404</v>
      </c>
      <c r="E229" s="8" t="s">
        <v>405</v>
      </c>
      <c r="F229" s="8" t="s">
        <v>634</v>
      </c>
      <c r="G229" s="7"/>
    </row>
    <row r="230" spans="1:7">
      <c r="A230" s="7">
        <v>227</v>
      </c>
      <c r="B230" s="9">
        <v>8703</v>
      </c>
      <c r="C230" s="9" t="s">
        <v>636</v>
      </c>
      <c r="D230" s="7" t="s">
        <v>404</v>
      </c>
      <c r="E230" s="8" t="s">
        <v>405</v>
      </c>
      <c r="F230" s="8" t="s">
        <v>634</v>
      </c>
      <c r="G230" s="7"/>
    </row>
    <row r="231" spans="1:7">
      <c r="A231" s="7">
        <v>228</v>
      </c>
      <c r="B231" s="9">
        <v>8704</v>
      </c>
      <c r="C231" s="9" t="s">
        <v>637</v>
      </c>
      <c r="D231" s="7" t="s">
        <v>404</v>
      </c>
      <c r="E231" s="8" t="s">
        <v>405</v>
      </c>
      <c r="F231" s="8" t="s">
        <v>634</v>
      </c>
      <c r="G231" s="7"/>
    </row>
    <row r="232" spans="1:7">
      <c r="A232" s="7">
        <v>229</v>
      </c>
      <c r="B232" s="9">
        <v>8705</v>
      </c>
      <c r="C232" s="9" t="s">
        <v>638</v>
      </c>
      <c r="D232" s="7" t="s">
        <v>404</v>
      </c>
      <c r="E232" s="8" t="s">
        <v>405</v>
      </c>
      <c r="F232" s="8" t="s">
        <v>634</v>
      </c>
      <c r="G232" s="7"/>
    </row>
    <row r="233" spans="1:7">
      <c r="A233" s="7">
        <v>230</v>
      </c>
      <c r="B233" s="9">
        <v>8706</v>
      </c>
      <c r="C233" s="9" t="s">
        <v>639</v>
      </c>
      <c r="D233" s="7" t="s">
        <v>404</v>
      </c>
      <c r="E233" s="8" t="s">
        <v>405</v>
      </c>
      <c r="F233" s="8" t="s">
        <v>634</v>
      </c>
      <c r="G233" s="7"/>
    </row>
    <row r="234" spans="1:7">
      <c r="A234" s="7">
        <v>231</v>
      </c>
      <c r="B234" s="9">
        <v>8707</v>
      </c>
      <c r="C234" s="9" t="s">
        <v>640</v>
      </c>
      <c r="D234" s="7" t="s">
        <v>404</v>
      </c>
      <c r="E234" s="8" t="s">
        <v>405</v>
      </c>
      <c r="F234" s="8" t="s">
        <v>634</v>
      </c>
      <c r="G234" s="7"/>
    </row>
    <row r="235" spans="1:7">
      <c r="A235" s="7">
        <v>232</v>
      </c>
      <c r="B235" s="9">
        <v>8708</v>
      </c>
      <c r="C235" s="9" t="s">
        <v>641</v>
      </c>
      <c r="D235" s="7" t="s">
        <v>404</v>
      </c>
      <c r="E235" s="8" t="s">
        <v>405</v>
      </c>
      <c r="F235" s="8" t="s">
        <v>634</v>
      </c>
      <c r="G235" s="7"/>
    </row>
    <row r="236" spans="1:7">
      <c r="A236" s="7">
        <v>233</v>
      </c>
      <c r="B236" s="9">
        <v>8709</v>
      </c>
      <c r="C236" s="9" t="s">
        <v>642</v>
      </c>
      <c r="D236" s="7" t="s">
        <v>404</v>
      </c>
      <c r="E236" s="8" t="s">
        <v>405</v>
      </c>
      <c r="F236" s="8" t="s">
        <v>634</v>
      </c>
      <c r="G236" s="7"/>
    </row>
    <row r="237" spans="1:7">
      <c r="A237" s="7">
        <v>234</v>
      </c>
      <c r="B237" s="9">
        <v>8710</v>
      </c>
      <c r="C237" s="9" t="s">
        <v>643</v>
      </c>
      <c r="D237" s="7" t="s">
        <v>404</v>
      </c>
      <c r="E237" s="8" t="s">
        <v>405</v>
      </c>
      <c r="F237" s="8" t="s">
        <v>634</v>
      </c>
      <c r="G237" s="7"/>
    </row>
    <row r="238" spans="1:7">
      <c r="A238" s="7">
        <v>235</v>
      </c>
      <c r="B238" s="9">
        <v>8711</v>
      </c>
      <c r="C238" s="9" t="s">
        <v>644</v>
      </c>
      <c r="D238" s="7" t="s">
        <v>404</v>
      </c>
      <c r="E238" s="8" t="s">
        <v>405</v>
      </c>
      <c r="F238" s="8" t="s">
        <v>634</v>
      </c>
      <c r="G238" s="7"/>
    </row>
    <row r="239" spans="1:7">
      <c r="A239" s="7">
        <v>236</v>
      </c>
      <c r="B239" s="9">
        <v>8712</v>
      </c>
      <c r="C239" s="9" t="s">
        <v>645</v>
      </c>
      <c r="D239" s="7" t="s">
        <v>404</v>
      </c>
      <c r="E239" s="8" t="s">
        <v>405</v>
      </c>
      <c r="F239" s="8" t="s">
        <v>634</v>
      </c>
      <c r="G239" s="7"/>
    </row>
    <row r="240" spans="1:7">
      <c r="A240" s="7">
        <v>237</v>
      </c>
      <c r="B240" s="9">
        <v>8713</v>
      </c>
      <c r="C240" s="9" t="s">
        <v>646</v>
      </c>
      <c r="D240" s="7" t="s">
        <v>398</v>
      </c>
      <c r="E240" s="8" t="s">
        <v>399</v>
      </c>
      <c r="F240" s="8" t="s">
        <v>647</v>
      </c>
      <c r="G240" s="7"/>
    </row>
    <row r="241" spans="1:7">
      <c r="A241" s="7">
        <v>238</v>
      </c>
      <c r="B241" s="9">
        <v>8714</v>
      </c>
      <c r="C241" s="9" t="s">
        <v>648</v>
      </c>
      <c r="D241" s="7" t="s">
        <v>398</v>
      </c>
      <c r="E241" s="8" t="s">
        <v>399</v>
      </c>
      <c r="F241" s="8" t="s">
        <v>647</v>
      </c>
      <c r="G241" s="7"/>
    </row>
    <row r="242" spans="1:7">
      <c r="A242" s="7">
        <v>239</v>
      </c>
      <c r="B242" s="9">
        <v>8715</v>
      </c>
      <c r="C242" s="9" t="s">
        <v>649</v>
      </c>
      <c r="D242" s="7" t="s">
        <v>404</v>
      </c>
      <c r="E242" s="8" t="s">
        <v>405</v>
      </c>
      <c r="F242" s="8" t="s">
        <v>634</v>
      </c>
      <c r="G242" s="7"/>
    </row>
    <row r="243" spans="1:7">
      <c r="A243" s="7">
        <v>240</v>
      </c>
      <c r="B243" s="9">
        <v>8716</v>
      </c>
      <c r="C243" s="9" t="s">
        <v>650</v>
      </c>
      <c r="D243" s="7" t="s">
        <v>404</v>
      </c>
      <c r="E243" s="8" t="s">
        <v>405</v>
      </c>
      <c r="F243" s="8" t="s">
        <v>634</v>
      </c>
      <c r="G243" s="7"/>
    </row>
    <row r="244" spans="1:7">
      <c r="A244" s="7">
        <v>241</v>
      </c>
      <c r="B244" s="9">
        <v>8717</v>
      </c>
      <c r="C244" s="9" t="s">
        <v>651</v>
      </c>
      <c r="D244" s="7" t="s">
        <v>398</v>
      </c>
      <c r="E244" s="8" t="s">
        <v>399</v>
      </c>
      <c r="F244" s="8" t="s">
        <v>647</v>
      </c>
      <c r="G244" s="7"/>
    </row>
    <row r="245" spans="1:7">
      <c r="A245" s="7">
        <v>242</v>
      </c>
      <c r="B245" s="9">
        <v>8719</v>
      </c>
      <c r="C245" s="9" t="s">
        <v>652</v>
      </c>
      <c r="D245" s="7" t="s">
        <v>404</v>
      </c>
      <c r="E245" s="8" t="s">
        <v>405</v>
      </c>
      <c r="F245" s="8" t="s">
        <v>634</v>
      </c>
      <c r="G245" s="7"/>
    </row>
    <row r="246" spans="1:7">
      <c r="A246" s="7">
        <v>243</v>
      </c>
      <c r="B246" s="9">
        <v>8720</v>
      </c>
      <c r="C246" s="9" t="s">
        <v>653</v>
      </c>
      <c r="D246" s="7" t="s">
        <v>404</v>
      </c>
      <c r="E246" s="8" t="s">
        <v>405</v>
      </c>
      <c r="F246" s="8" t="s">
        <v>634</v>
      </c>
      <c r="G246" s="7"/>
    </row>
    <row r="247" spans="1:7">
      <c r="A247" s="7">
        <v>244</v>
      </c>
      <c r="B247" s="9">
        <v>8721</v>
      </c>
      <c r="C247" s="9" t="s">
        <v>654</v>
      </c>
      <c r="D247" s="7" t="s">
        <v>404</v>
      </c>
      <c r="E247" s="8" t="s">
        <v>405</v>
      </c>
      <c r="F247" s="8" t="s">
        <v>634</v>
      </c>
      <c r="G247" s="7"/>
    </row>
    <row r="248" spans="1:7">
      <c r="A248" s="7">
        <v>245</v>
      </c>
      <c r="B248" s="9">
        <v>8722</v>
      </c>
      <c r="C248" s="9" t="s">
        <v>655</v>
      </c>
      <c r="D248" s="7" t="s">
        <v>398</v>
      </c>
      <c r="E248" s="8" t="s">
        <v>399</v>
      </c>
      <c r="F248" s="8" t="s">
        <v>647</v>
      </c>
      <c r="G248" s="7"/>
    </row>
    <row r="249" spans="1:7">
      <c r="A249" s="7">
        <v>246</v>
      </c>
      <c r="B249" s="9">
        <v>8724</v>
      </c>
      <c r="C249" s="9" t="s">
        <v>656</v>
      </c>
      <c r="D249" s="7" t="s">
        <v>398</v>
      </c>
      <c r="E249" s="8" t="s">
        <v>399</v>
      </c>
      <c r="F249" s="8" t="s">
        <v>647</v>
      </c>
      <c r="G249" s="7"/>
    </row>
    <row r="250" spans="1:7">
      <c r="A250" s="7">
        <v>247</v>
      </c>
      <c r="B250" s="9">
        <v>8725</v>
      </c>
      <c r="C250" s="9" t="s">
        <v>657</v>
      </c>
      <c r="D250" s="7" t="s">
        <v>404</v>
      </c>
      <c r="E250" s="8" t="s">
        <v>405</v>
      </c>
      <c r="F250" s="8" t="s">
        <v>634</v>
      </c>
      <c r="G250" s="7"/>
    </row>
    <row r="251" spans="1:7">
      <c r="A251" s="7">
        <v>248</v>
      </c>
      <c r="B251" s="9">
        <v>8726</v>
      </c>
      <c r="C251" s="9" t="s">
        <v>658</v>
      </c>
      <c r="D251" s="7" t="s">
        <v>404</v>
      </c>
      <c r="E251" s="8" t="s">
        <v>405</v>
      </c>
      <c r="F251" s="8" t="s">
        <v>634</v>
      </c>
      <c r="G251" s="7"/>
    </row>
    <row r="252" spans="1:7">
      <c r="A252" s="7">
        <v>249</v>
      </c>
      <c r="B252" s="9">
        <v>8727</v>
      </c>
      <c r="C252" s="9" t="s">
        <v>659</v>
      </c>
      <c r="D252" s="7" t="s">
        <v>398</v>
      </c>
      <c r="E252" s="8" t="s">
        <v>399</v>
      </c>
      <c r="F252" s="8" t="s">
        <v>647</v>
      </c>
      <c r="G252" s="7"/>
    </row>
    <row r="253" spans="1:7">
      <c r="A253" s="7">
        <v>250</v>
      </c>
      <c r="B253" s="9">
        <v>8728</v>
      </c>
      <c r="C253" s="9" t="s">
        <v>660</v>
      </c>
      <c r="D253" s="7" t="s">
        <v>398</v>
      </c>
      <c r="E253" s="8" t="s">
        <v>399</v>
      </c>
      <c r="F253" s="8" t="s">
        <v>647</v>
      </c>
      <c r="G253" s="7"/>
    </row>
    <row r="254" spans="1:7">
      <c r="A254" s="7">
        <v>251</v>
      </c>
      <c r="B254" s="9">
        <v>8729</v>
      </c>
      <c r="C254" s="9" t="s">
        <v>661</v>
      </c>
      <c r="D254" s="7" t="s">
        <v>398</v>
      </c>
      <c r="E254" s="8" t="s">
        <v>399</v>
      </c>
      <c r="F254" s="8" t="s">
        <v>647</v>
      </c>
      <c r="G254" s="7"/>
    </row>
    <row r="255" spans="1:7">
      <c r="A255" s="7">
        <v>252</v>
      </c>
      <c r="B255" s="9">
        <v>8730</v>
      </c>
      <c r="C255" s="9" t="s">
        <v>662</v>
      </c>
      <c r="D255" s="7" t="s">
        <v>404</v>
      </c>
      <c r="E255" s="8" t="s">
        <v>405</v>
      </c>
      <c r="F255" s="8" t="s">
        <v>634</v>
      </c>
      <c r="G255" s="7"/>
    </row>
    <row r="256" spans="1:7">
      <c r="A256" s="7">
        <v>253</v>
      </c>
      <c r="B256" s="9">
        <v>8731</v>
      </c>
      <c r="C256" s="9" t="s">
        <v>663</v>
      </c>
      <c r="D256" s="7" t="s">
        <v>404</v>
      </c>
      <c r="E256" s="8" t="s">
        <v>405</v>
      </c>
      <c r="F256" s="8" t="s">
        <v>634</v>
      </c>
      <c r="G256" s="7"/>
    </row>
    <row r="257" spans="1:7">
      <c r="A257" s="7">
        <v>254</v>
      </c>
      <c r="B257" s="9">
        <v>8732</v>
      </c>
      <c r="C257" s="9" t="s">
        <v>664</v>
      </c>
      <c r="D257" s="7" t="s">
        <v>398</v>
      </c>
      <c r="E257" s="8" t="s">
        <v>399</v>
      </c>
      <c r="F257" s="8" t="s">
        <v>647</v>
      </c>
      <c r="G257" s="7"/>
    </row>
    <row r="258" spans="1:7">
      <c r="A258" s="7">
        <v>255</v>
      </c>
      <c r="B258" s="9">
        <v>8733</v>
      </c>
      <c r="C258" s="9" t="s">
        <v>665</v>
      </c>
      <c r="D258" s="7" t="s">
        <v>404</v>
      </c>
      <c r="E258" s="8" t="s">
        <v>405</v>
      </c>
      <c r="F258" s="8" t="s">
        <v>634</v>
      </c>
      <c r="G258" s="7"/>
    </row>
    <row r="259" spans="1:7">
      <c r="A259" s="7">
        <v>256</v>
      </c>
      <c r="B259" s="9">
        <v>8734</v>
      </c>
      <c r="C259" s="9" t="s">
        <v>666</v>
      </c>
      <c r="D259" s="7" t="s">
        <v>404</v>
      </c>
      <c r="E259" s="8" t="s">
        <v>405</v>
      </c>
      <c r="F259" s="8" t="s">
        <v>634</v>
      </c>
      <c r="G259" s="7"/>
    </row>
    <row r="260" spans="1:7">
      <c r="A260" s="7">
        <v>257</v>
      </c>
      <c r="B260" s="9">
        <v>8735</v>
      </c>
      <c r="C260" s="9" t="s">
        <v>667</v>
      </c>
      <c r="D260" s="7" t="s">
        <v>404</v>
      </c>
      <c r="E260" s="8" t="s">
        <v>405</v>
      </c>
      <c r="F260" s="8" t="s">
        <v>634</v>
      </c>
      <c r="G260" s="7"/>
    </row>
    <row r="261" spans="1:7">
      <c r="A261" s="7">
        <v>258</v>
      </c>
      <c r="B261" s="9">
        <v>8736</v>
      </c>
      <c r="C261" s="9" t="s">
        <v>668</v>
      </c>
      <c r="D261" s="7" t="s">
        <v>398</v>
      </c>
      <c r="E261" s="8" t="s">
        <v>399</v>
      </c>
      <c r="F261" s="8" t="s">
        <v>647</v>
      </c>
      <c r="G261" s="7"/>
    </row>
    <row r="262" spans="1:7">
      <c r="A262" s="7">
        <v>259</v>
      </c>
      <c r="B262" s="9">
        <v>8737</v>
      </c>
      <c r="C262" s="9" t="s">
        <v>669</v>
      </c>
      <c r="D262" s="7" t="s">
        <v>404</v>
      </c>
      <c r="E262" s="8" t="s">
        <v>405</v>
      </c>
      <c r="F262" s="8" t="s">
        <v>634</v>
      </c>
      <c r="G262" s="7"/>
    </row>
    <row r="263" spans="1:7">
      <c r="A263" s="7">
        <v>260</v>
      </c>
      <c r="B263" s="9">
        <v>8738</v>
      </c>
      <c r="C263" s="9" t="s">
        <v>670</v>
      </c>
      <c r="D263" s="7" t="s">
        <v>404</v>
      </c>
      <c r="E263" s="8" t="s">
        <v>405</v>
      </c>
      <c r="F263" s="8" t="s">
        <v>634</v>
      </c>
      <c r="G263" s="7"/>
    </row>
    <row r="264" spans="1:7">
      <c r="A264" s="7">
        <v>261</v>
      </c>
      <c r="B264" s="9">
        <v>8739</v>
      </c>
      <c r="C264" s="9" t="s">
        <v>671</v>
      </c>
      <c r="D264" s="7" t="s">
        <v>404</v>
      </c>
      <c r="E264" s="8" t="s">
        <v>405</v>
      </c>
      <c r="F264" s="8" t="s">
        <v>634</v>
      </c>
      <c r="G264" s="7"/>
    </row>
    <row r="265" spans="1:7">
      <c r="A265" s="7">
        <v>262</v>
      </c>
      <c r="B265" s="9">
        <v>8740</v>
      </c>
      <c r="C265" s="9" t="s">
        <v>672</v>
      </c>
      <c r="D265" s="7" t="s">
        <v>398</v>
      </c>
      <c r="E265" s="8" t="s">
        <v>399</v>
      </c>
      <c r="F265" s="8" t="s">
        <v>647</v>
      </c>
      <c r="G265" s="7"/>
    </row>
    <row r="266" spans="1:7">
      <c r="A266" s="7">
        <v>263</v>
      </c>
      <c r="B266" s="9">
        <v>8742</v>
      </c>
      <c r="C266" s="9" t="s">
        <v>673</v>
      </c>
      <c r="D266" s="7" t="s">
        <v>398</v>
      </c>
      <c r="E266" s="8" t="s">
        <v>399</v>
      </c>
      <c r="F266" s="8" t="s">
        <v>647</v>
      </c>
      <c r="G266" s="7"/>
    </row>
    <row r="267" spans="1:7">
      <c r="A267" s="7">
        <v>264</v>
      </c>
      <c r="B267" s="9">
        <v>8743</v>
      </c>
      <c r="C267" s="9" t="s">
        <v>674</v>
      </c>
      <c r="D267" s="7" t="s">
        <v>404</v>
      </c>
      <c r="E267" s="8" t="s">
        <v>405</v>
      </c>
      <c r="F267" s="8" t="s">
        <v>634</v>
      </c>
      <c r="G267" s="7"/>
    </row>
    <row r="268" spans="1:7">
      <c r="A268" s="7">
        <v>265</v>
      </c>
      <c r="B268" s="9">
        <v>8744</v>
      </c>
      <c r="C268" s="9" t="s">
        <v>675</v>
      </c>
      <c r="D268" s="7" t="s">
        <v>398</v>
      </c>
      <c r="E268" s="8" t="s">
        <v>399</v>
      </c>
      <c r="F268" s="8" t="s">
        <v>647</v>
      </c>
      <c r="G268" s="7"/>
    </row>
    <row r="269" spans="1:7">
      <c r="A269" s="7">
        <v>266</v>
      </c>
      <c r="B269" s="9">
        <v>8745</v>
      </c>
      <c r="C269" s="9" t="s">
        <v>676</v>
      </c>
      <c r="D269" s="7" t="s">
        <v>404</v>
      </c>
      <c r="E269" s="8" t="s">
        <v>405</v>
      </c>
      <c r="F269" s="8" t="s">
        <v>634</v>
      </c>
      <c r="G269" s="7"/>
    </row>
    <row r="270" spans="1:7">
      <c r="A270" s="7">
        <v>267</v>
      </c>
      <c r="B270" s="9">
        <v>8746</v>
      </c>
      <c r="C270" s="9" t="s">
        <v>677</v>
      </c>
      <c r="D270" s="7" t="s">
        <v>404</v>
      </c>
      <c r="E270" s="8" t="s">
        <v>405</v>
      </c>
      <c r="F270" s="8" t="s">
        <v>634</v>
      </c>
      <c r="G270" s="7"/>
    </row>
    <row r="271" spans="1:7">
      <c r="A271" s="7">
        <v>268</v>
      </c>
      <c r="B271" s="9">
        <v>8747</v>
      </c>
      <c r="C271" s="9" t="s">
        <v>678</v>
      </c>
      <c r="D271" s="7" t="s">
        <v>398</v>
      </c>
      <c r="E271" s="8" t="s">
        <v>399</v>
      </c>
      <c r="F271" s="8" t="s">
        <v>647</v>
      </c>
      <c r="G271" s="7"/>
    </row>
    <row r="272" spans="1:7">
      <c r="A272" s="7">
        <v>269</v>
      </c>
      <c r="B272" s="9">
        <v>8748</v>
      </c>
      <c r="C272" s="9" t="s">
        <v>679</v>
      </c>
      <c r="D272" s="7" t="s">
        <v>404</v>
      </c>
      <c r="E272" s="8" t="s">
        <v>405</v>
      </c>
      <c r="F272" s="8" t="s">
        <v>634</v>
      </c>
      <c r="G272" s="7"/>
    </row>
    <row r="273" spans="1:7">
      <c r="A273" s="7">
        <v>270</v>
      </c>
      <c r="B273" s="9">
        <v>8749</v>
      </c>
      <c r="C273" s="9" t="s">
        <v>680</v>
      </c>
      <c r="D273" s="7" t="s">
        <v>404</v>
      </c>
      <c r="E273" s="8" t="s">
        <v>405</v>
      </c>
      <c r="F273" s="8" t="s">
        <v>634</v>
      </c>
      <c r="G273" s="7"/>
    </row>
    <row r="274" spans="1:7">
      <c r="A274" s="7">
        <v>271</v>
      </c>
      <c r="B274" s="9">
        <v>8750</v>
      </c>
      <c r="C274" s="9" t="s">
        <v>681</v>
      </c>
      <c r="D274" s="7" t="s">
        <v>404</v>
      </c>
      <c r="E274" s="8" t="s">
        <v>405</v>
      </c>
      <c r="F274" s="8" t="s">
        <v>634</v>
      </c>
      <c r="G274" s="7"/>
    </row>
    <row r="275" spans="1:7">
      <c r="A275" s="7">
        <v>272</v>
      </c>
      <c r="B275" s="9">
        <v>8751</v>
      </c>
      <c r="C275" s="9" t="s">
        <v>682</v>
      </c>
      <c r="D275" s="7" t="s">
        <v>404</v>
      </c>
      <c r="E275" s="8" t="s">
        <v>405</v>
      </c>
      <c r="F275" s="8" t="s">
        <v>634</v>
      </c>
      <c r="G275" s="7"/>
    </row>
    <row r="276" spans="1:7">
      <c r="A276" s="7">
        <v>273</v>
      </c>
      <c r="B276" s="9">
        <v>8752</v>
      </c>
      <c r="C276" s="9" t="s">
        <v>683</v>
      </c>
      <c r="D276" s="7" t="s">
        <v>398</v>
      </c>
      <c r="E276" s="8" t="s">
        <v>399</v>
      </c>
      <c r="F276" s="8" t="s">
        <v>647</v>
      </c>
      <c r="G276" s="7"/>
    </row>
    <row r="277" spans="1:7">
      <c r="A277" s="7">
        <v>274</v>
      </c>
      <c r="B277" s="9">
        <v>8753</v>
      </c>
      <c r="C277" s="9" t="s">
        <v>684</v>
      </c>
      <c r="D277" s="7" t="s">
        <v>398</v>
      </c>
      <c r="E277" s="8" t="s">
        <v>399</v>
      </c>
      <c r="F277" s="8" t="s">
        <v>647</v>
      </c>
      <c r="G277" s="7"/>
    </row>
    <row r="278" spans="1:7">
      <c r="A278" s="7">
        <v>275</v>
      </c>
      <c r="B278" s="9">
        <v>8755</v>
      </c>
      <c r="C278" s="9" t="s">
        <v>685</v>
      </c>
      <c r="D278" s="7" t="s">
        <v>404</v>
      </c>
      <c r="E278" s="8" t="s">
        <v>405</v>
      </c>
      <c r="F278" s="8" t="s">
        <v>634</v>
      </c>
      <c r="G278" s="7"/>
    </row>
    <row r="279" spans="1:7">
      <c r="A279" s="7">
        <v>276</v>
      </c>
      <c r="B279" s="9">
        <v>8757</v>
      </c>
      <c r="C279" s="9" t="s">
        <v>686</v>
      </c>
      <c r="D279" s="7" t="s">
        <v>404</v>
      </c>
      <c r="E279" s="8" t="s">
        <v>405</v>
      </c>
      <c r="F279" s="8" t="s">
        <v>634</v>
      </c>
      <c r="G279" s="7"/>
    </row>
    <row r="280" spans="1:7">
      <c r="A280" s="7">
        <v>277</v>
      </c>
      <c r="B280" s="9">
        <v>8758</v>
      </c>
      <c r="C280" s="9" t="s">
        <v>687</v>
      </c>
      <c r="D280" s="7" t="s">
        <v>398</v>
      </c>
      <c r="E280" s="8" t="s">
        <v>399</v>
      </c>
      <c r="F280" s="8" t="s">
        <v>647</v>
      </c>
      <c r="G280" s="7"/>
    </row>
    <row r="281" spans="1:7">
      <c r="A281" s="7">
        <v>278</v>
      </c>
      <c r="B281" s="9">
        <v>8759</v>
      </c>
      <c r="C281" s="9" t="s">
        <v>688</v>
      </c>
      <c r="D281" s="7" t="s">
        <v>404</v>
      </c>
      <c r="E281" s="8" t="s">
        <v>405</v>
      </c>
      <c r="F281" s="8" t="s">
        <v>634</v>
      </c>
      <c r="G281" s="7"/>
    </row>
    <row r="282" spans="1:7">
      <c r="A282" s="7">
        <v>279</v>
      </c>
      <c r="B282" s="9">
        <v>8760</v>
      </c>
      <c r="C282" s="9" t="s">
        <v>689</v>
      </c>
      <c r="D282" s="7" t="s">
        <v>398</v>
      </c>
      <c r="E282" s="8" t="s">
        <v>399</v>
      </c>
      <c r="F282" s="8" t="s">
        <v>647</v>
      </c>
      <c r="G282" s="7"/>
    </row>
    <row r="283" spans="1:7">
      <c r="A283" s="7">
        <v>280</v>
      </c>
      <c r="B283" s="9">
        <v>8761</v>
      </c>
      <c r="C283" s="9" t="s">
        <v>690</v>
      </c>
      <c r="D283" s="7" t="s">
        <v>398</v>
      </c>
      <c r="E283" s="8" t="s">
        <v>399</v>
      </c>
      <c r="F283" s="8" t="s">
        <v>647</v>
      </c>
      <c r="G283" s="7"/>
    </row>
    <row r="284" spans="1:7">
      <c r="A284" s="7">
        <v>281</v>
      </c>
      <c r="B284" s="9">
        <v>8762</v>
      </c>
      <c r="C284" s="9" t="s">
        <v>691</v>
      </c>
      <c r="D284" s="7" t="s">
        <v>398</v>
      </c>
      <c r="E284" s="8" t="s">
        <v>399</v>
      </c>
      <c r="F284" s="8" t="s">
        <v>647</v>
      </c>
      <c r="G284" s="7"/>
    </row>
    <row r="285" spans="1:7">
      <c r="A285" s="7">
        <v>282</v>
      </c>
      <c r="B285" s="9">
        <v>8763</v>
      </c>
      <c r="C285" s="9" t="s">
        <v>692</v>
      </c>
      <c r="D285" s="7" t="s">
        <v>398</v>
      </c>
      <c r="E285" s="8" t="s">
        <v>399</v>
      </c>
      <c r="F285" s="8" t="s">
        <v>647</v>
      </c>
      <c r="G285" s="7"/>
    </row>
    <row r="286" spans="1:7">
      <c r="A286" s="7">
        <v>283</v>
      </c>
      <c r="B286" s="9">
        <v>8764</v>
      </c>
      <c r="C286" s="9" t="s">
        <v>693</v>
      </c>
      <c r="D286" s="7" t="s">
        <v>398</v>
      </c>
      <c r="E286" s="8" t="s">
        <v>399</v>
      </c>
      <c r="F286" s="8" t="s">
        <v>647</v>
      </c>
      <c r="G286" s="7"/>
    </row>
    <row r="287" spans="1:7">
      <c r="A287" s="7">
        <v>284</v>
      </c>
      <c r="B287" s="9">
        <v>8766</v>
      </c>
      <c r="C287" s="9" t="s">
        <v>694</v>
      </c>
      <c r="D287" s="7" t="s">
        <v>404</v>
      </c>
      <c r="E287" s="8" t="s">
        <v>405</v>
      </c>
      <c r="F287" s="8" t="s">
        <v>634</v>
      </c>
      <c r="G287" s="7"/>
    </row>
    <row r="288" spans="1:7">
      <c r="A288" s="7">
        <v>285</v>
      </c>
      <c r="B288" s="9">
        <v>8768</v>
      </c>
      <c r="C288" s="9" t="s">
        <v>695</v>
      </c>
      <c r="D288" s="7" t="s">
        <v>404</v>
      </c>
      <c r="E288" s="8" t="s">
        <v>405</v>
      </c>
      <c r="F288" s="8" t="s">
        <v>634</v>
      </c>
      <c r="G288" s="7"/>
    </row>
    <row r="289" spans="1:7">
      <c r="A289" s="7">
        <v>286</v>
      </c>
      <c r="B289" s="9">
        <v>8769</v>
      </c>
      <c r="C289" s="9" t="s">
        <v>696</v>
      </c>
      <c r="D289" s="7" t="s">
        <v>404</v>
      </c>
      <c r="E289" s="8" t="s">
        <v>405</v>
      </c>
      <c r="F289" s="8" t="s">
        <v>634</v>
      </c>
      <c r="G289" s="7"/>
    </row>
    <row r="290" spans="1:7">
      <c r="A290" s="7">
        <v>287</v>
      </c>
      <c r="B290" s="9">
        <v>8770</v>
      </c>
      <c r="C290" s="9" t="s">
        <v>697</v>
      </c>
      <c r="D290" s="7" t="s">
        <v>404</v>
      </c>
      <c r="E290" s="8" t="s">
        <v>405</v>
      </c>
      <c r="F290" s="8" t="s">
        <v>634</v>
      </c>
      <c r="G290" s="7"/>
    </row>
    <row r="291" spans="1:7">
      <c r="A291" s="7">
        <v>288</v>
      </c>
      <c r="B291" s="9">
        <v>8772</v>
      </c>
      <c r="C291" s="9" t="s">
        <v>698</v>
      </c>
      <c r="D291" s="7" t="s">
        <v>398</v>
      </c>
      <c r="E291" s="8" t="s">
        <v>399</v>
      </c>
      <c r="F291" s="8" t="s">
        <v>647</v>
      </c>
      <c r="G291" s="7"/>
    </row>
    <row r="292" spans="1:7">
      <c r="A292" s="7">
        <v>289</v>
      </c>
      <c r="B292" s="9">
        <v>8773</v>
      </c>
      <c r="C292" s="9" t="s">
        <v>699</v>
      </c>
      <c r="D292" s="7" t="s">
        <v>398</v>
      </c>
      <c r="E292" s="8" t="s">
        <v>399</v>
      </c>
      <c r="F292" s="8" t="s">
        <v>647</v>
      </c>
      <c r="G292" s="7"/>
    </row>
    <row r="293" spans="1:7">
      <c r="A293" s="7">
        <v>290</v>
      </c>
      <c r="B293" s="9">
        <v>8774</v>
      </c>
      <c r="C293" s="9" t="s">
        <v>700</v>
      </c>
      <c r="D293" s="7" t="s">
        <v>398</v>
      </c>
      <c r="E293" s="8" t="s">
        <v>399</v>
      </c>
      <c r="F293" s="8" t="s">
        <v>647</v>
      </c>
      <c r="G293" s="7"/>
    </row>
    <row r="294" spans="1:7">
      <c r="A294" s="7">
        <v>291</v>
      </c>
      <c r="B294" s="9">
        <v>8775</v>
      </c>
      <c r="C294" s="9" t="s">
        <v>701</v>
      </c>
      <c r="D294" s="7" t="s">
        <v>398</v>
      </c>
      <c r="E294" s="8" t="s">
        <v>399</v>
      </c>
      <c r="F294" s="8" t="s">
        <v>647</v>
      </c>
      <c r="G294" s="7"/>
    </row>
    <row r="295" spans="1:7">
      <c r="A295" s="7">
        <v>292</v>
      </c>
      <c r="B295" s="9">
        <v>8777</v>
      </c>
      <c r="C295" s="9" t="s">
        <v>702</v>
      </c>
      <c r="D295" s="7" t="s">
        <v>404</v>
      </c>
      <c r="E295" s="8" t="s">
        <v>405</v>
      </c>
      <c r="F295" s="8" t="s">
        <v>634</v>
      </c>
      <c r="G295" s="7"/>
    </row>
    <row r="296" spans="1:7">
      <c r="A296" s="7">
        <v>293</v>
      </c>
      <c r="B296" s="9">
        <v>8778</v>
      </c>
      <c r="C296" s="9" t="s">
        <v>703</v>
      </c>
      <c r="D296" s="7" t="s">
        <v>404</v>
      </c>
      <c r="E296" s="8" t="s">
        <v>405</v>
      </c>
      <c r="F296" s="8" t="s">
        <v>634</v>
      </c>
      <c r="G296" s="7"/>
    </row>
    <row r="297" spans="1:7">
      <c r="A297" s="7">
        <v>294</v>
      </c>
      <c r="B297" s="9">
        <v>8779</v>
      </c>
      <c r="C297" s="9" t="s">
        <v>704</v>
      </c>
      <c r="D297" s="7" t="s">
        <v>404</v>
      </c>
      <c r="E297" s="8" t="s">
        <v>405</v>
      </c>
      <c r="F297" s="8" t="s">
        <v>634</v>
      </c>
      <c r="G297" s="7"/>
    </row>
    <row r="298" spans="1:7">
      <c r="A298" s="7">
        <v>295</v>
      </c>
      <c r="B298" s="9">
        <v>8780</v>
      </c>
      <c r="C298" s="9" t="s">
        <v>705</v>
      </c>
      <c r="D298" s="7" t="s">
        <v>404</v>
      </c>
      <c r="E298" s="8" t="s">
        <v>405</v>
      </c>
      <c r="F298" s="8" t="s">
        <v>634</v>
      </c>
      <c r="G298" s="7"/>
    </row>
    <row r="299" spans="1:7">
      <c r="A299" s="7">
        <v>296</v>
      </c>
      <c r="B299" s="9">
        <v>8781</v>
      </c>
      <c r="C299" s="9" t="s">
        <v>706</v>
      </c>
      <c r="D299" s="7" t="s">
        <v>404</v>
      </c>
      <c r="E299" s="8" t="s">
        <v>405</v>
      </c>
      <c r="F299" s="8" t="s">
        <v>634</v>
      </c>
      <c r="G299" s="7"/>
    </row>
    <row r="300" spans="1:7">
      <c r="A300" s="7">
        <v>297</v>
      </c>
      <c r="B300" s="9">
        <v>8782</v>
      </c>
      <c r="C300" s="9" t="s">
        <v>707</v>
      </c>
      <c r="D300" s="7" t="s">
        <v>404</v>
      </c>
      <c r="E300" s="8" t="s">
        <v>405</v>
      </c>
      <c r="F300" s="8" t="s">
        <v>634</v>
      </c>
      <c r="G300" s="7"/>
    </row>
    <row r="301" spans="1:7">
      <c r="A301" s="7">
        <v>298</v>
      </c>
      <c r="B301" s="9">
        <v>8784</v>
      </c>
      <c r="C301" s="9" t="s">
        <v>708</v>
      </c>
      <c r="D301" s="7" t="s">
        <v>404</v>
      </c>
      <c r="E301" s="8" t="s">
        <v>405</v>
      </c>
      <c r="F301" s="8" t="s">
        <v>634</v>
      </c>
      <c r="G301" s="7"/>
    </row>
    <row r="302" spans="1:7">
      <c r="A302" s="7">
        <v>299</v>
      </c>
      <c r="B302" s="9">
        <v>8785</v>
      </c>
      <c r="C302" s="9" t="s">
        <v>709</v>
      </c>
      <c r="D302" s="7" t="s">
        <v>404</v>
      </c>
      <c r="E302" s="8" t="s">
        <v>405</v>
      </c>
      <c r="F302" s="8" t="s">
        <v>634</v>
      </c>
      <c r="G302" s="7"/>
    </row>
    <row r="303" spans="1:7">
      <c r="A303" s="7">
        <v>300</v>
      </c>
      <c r="B303" s="9">
        <v>8786</v>
      </c>
      <c r="C303" s="9" t="s">
        <v>710</v>
      </c>
      <c r="D303" s="7" t="s">
        <v>404</v>
      </c>
      <c r="E303" s="8" t="s">
        <v>405</v>
      </c>
      <c r="F303" s="8" t="s">
        <v>634</v>
      </c>
      <c r="G303" s="7"/>
    </row>
    <row r="304" spans="1:7">
      <c r="A304" s="7">
        <v>301</v>
      </c>
      <c r="B304" s="9">
        <v>8787</v>
      </c>
      <c r="C304" s="9" t="s">
        <v>711</v>
      </c>
      <c r="D304" s="7" t="s">
        <v>404</v>
      </c>
      <c r="E304" s="8" t="s">
        <v>405</v>
      </c>
      <c r="F304" s="8" t="s">
        <v>634</v>
      </c>
      <c r="G304" s="7"/>
    </row>
    <row r="305" spans="1:7">
      <c r="A305" s="7">
        <v>302</v>
      </c>
      <c r="B305" s="9">
        <v>8788</v>
      </c>
      <c r="C305" s="9" t="s">
        <v>712</v>
      </c>
      <c r="D305" s="7" t="s">
        <v>404</v>
      </c>
      <c r="E305" s="8" t="s">
        <v>405</v>
      </c>
      <c r="F305" s="8" t="s">
        <v>634</v>
      </c>
      <c r="G305" s="7"/>
    </row>
    <row r="306" spans="1:7">
      <c r="A306" s="7">
        <v>303</v>
      </c>
      <c r="B306" s="9">
        <v>8789</v>
      </c>
      <c r="C306" s="9" t="s">
        <v>713</v>
      </c>
      <c r="D306" s="7" t="s">
        <v>404</v>
      </c>
      <c r="E306" s="8" t="s">
        <v>405</v>
      </c>
      <c r="F306" s="8" t="s">
        <v>634</v>
      </c>
      <c r="G306" s="7"/>
    </row>
    <row r="307" spans="1:7">
      <c r="A307" s="7">
        <v>304</v>
      </c>
      <c r="B307" s="1386">
        <v>8790</v>
      </c>
      <c r="C307" s="1386" t="s">
        <v>714</v>
      </c>
      <c r="D307" s="1386" t="s">
        <v>404</v>
      </c>
      <c r="E307" s="1386" t="s">
        <v>405</v>
      </c>
      <c r="F307" s="1386" t="s">
        <v>634</v>
      </c>
      <c r="G307" s="1386"/>
    </row>
    <row r="308" spans="1:7">
      <c r="A308" s="7">
        <v>305</v>
      </c>
      <c r="B308" s="1386">
        <v>8792</v>
      </c>
      <c r="C308" s="1386" t="s">
        <v>715</v>
      </c>
      <c r="D308" s="1386" t="s">
        <v>404</v>
      </c>
      <c r="E308" s="1386" t="s">
        <v>405</v>
      </c>
      <c r="F308" s="1386" t="s">
        <v>634</v>
      </c>
      <c r="G308" s="1386"/>
    </row>
    <row r="309" spans="1:7">
      <c r="A309" s="7">
        <v>306</v>
      </c>
      <c r="B309" s="1386">
        <v>8793</v>
      </c>
      <c r="C309" s="1386" t="s">
        <v>716</v>
      </c>
      <c r="D309" s="1386" t="s">
        <v>404</v>
      </c>
      <c r="E309" s="1386" t="s">
        <v>405</v>
      </c>
      <c r="F309" s="1386" t="s">
        <v>634</v>
      </c>
      <c r="G309" s="1386"/>
    </row>
    <row r="310" spans="1:7">
      <c r="A310" s="7">
        <v>307</v>
      </c>
      <c r="B310" s="1386">
        <v>8794</v>
      </c>
      <c r="C310" s="1386" t="s">
        <v>717</v>
      </c>
      <c r="D310" s="1386" t="s">
        <v>404</v>
      </c>
      <c r="E310" s="1386" t="s">
        <v>405</v>
      </c>
      <c r="F310" s="1386" t="s">
        <v>634</v>
      </c>
      <c r="G310" s="1386"/>
    </row>
    <row r="311" spans="1:7">
      <c r="A311" s="7">
        <v>308</v>
      </c>
      <c r="B311" s="1386">
        <v>8795</v>
      </c>
      <c r="C311" s="1386" t="s">
        <v>718</v>
      </c>
      <c r="D311" s="1386" t="s">
        <v>398</v>
      </c>
      <c r="E311" s="1386" t="s">
        <v>399</v>
      </c>
      <c r="F311" s="1386" t="s">
        <v>647</v>
      </c>
      <c r="G311" s="1386"/>
    </row>
    <row r="312" spans="1:7">
      <c r="A312" s="7">
        <v>309</v>
      </c>
      <c r="B312" s="1386">
        <v>8796</v>
      </c>
      <c r="C312" s="1386" t="s">
        <v>719</v>
      </c>
      <c r="D312" s="1386" t="s">
        <v>398</v>
      </c>
      <c r="E312" s="1386" t="s">
        <v>399</v>
      </c>
      <c r="F312" s="1386" t="s">
        <v>647</v>
      </c>
      <c r="G312" s="1386"/>
    </row>
    <row r="313" spans="1:7">
      <c r="A313" s="7">
        <v>310</v>
      </c>
      <c r="B313" s="1386">
        <v>8797</v>
      </c>
      <c r="C313" s="1386" t="s">
        <v>720</v>
      </c>
      <c r="D313" s="1386" t="s">
        <v>404</v>
      </c>
      <c r="E313" s="1386" t="s">
        <v>405</v>
      </c>
      <c r="F313" s="1386" t="s">
        <v>634</v>
      </c>
      <c r="G313" s="1386"/>
    </row>
    <row r="314" spans="1:7">
      <c r="A314" s="7">
        <v>311</v>
      </c>
      <c r="B314" s="1386">
        <v>8798</v>
      </c>
      <c r="C314" s="1386" t="s">
        <v>721</v>
      </c>
      <c r="D314" s="1386" t="s">
        <v>398</v>
      </c>
      <c r="E314" s="1386" t="s">
        <v>399</v>
      </c>
      <c r="F314" s="1386" t="s">
        <v>647</v>
      </c>
      <c r="G314" s="1386"/>
    </row>
    <row r="315" spans="1:7">
      <c r="A315" s="7">
        <v>312</v>
      </c>
      <c r="B315" s="1386">
        <v>8799</v>
      </c>
      <c r="C315" s="1386" t="s">
        <v>722</v>
      </c>
      <c r="D315" s="1386" t="s">
        <v>404</v>
      </c>
      <c r="E315" s="1386" t="s">
        <v>405</v>
      </c>
      <c r="F315" s="1386" t="s">
        <v>634</v>
      </c>
      <c r="G315" s="1386"/>
    </row>
    <row r="316" spans="1:7">
      <c r="A316" s="7">
        <v>313</v>
      </c>
      <c r="B316" s="1386">
        <v>8802</v>
      </c>
      <c r="C316" s="1386" t="s">
        <v>723</v>
      </c>
      <c r="D316" s="1386" t="s">
        <v>404</v>
      </c>
      <c r="E316" s="1386" t="s">
        <v>405</v>
      </c>
      <c r="F316" s="1386" t="s">
        <v>634</v>
      </c>
      <c r="G316" s="1386"/>
    </row>
    <row r="317" spans="1:7">
      <c r="A317" s="7">
        <v>314</v>
      </c>
      <c r="B317" s="1386">
        <v>8803</v>
      </c>
      <c r="C317" s="1386" t="s">
        <v>724</v>
      </c>
      <c r="D317" s="1386" t="s">
        <v>404</v>
      </c>
      <c r="E317" s="1386" t="s">
        <v>405</v>
      </c>
      <c r="F317" s="1386" t="s">
        <v>634</v>
      </c>
      <c r="G317" s="1386"/>
    </row>
    <row r="318" spans="1:7">
      <c r="A318" s="7">
        <v>315</v>
      </c>
      <c r="B318" s="1386">
        <v>8804</v>
      </c>
      <c r="C318" s="1386" t="s">
        <v>725</v>
      </c>
      <c r="D318" s="1386" t="s">
        <v>404</v>
      </c>
      <c r="E318" s="1386" t="s">
        <v>405</v>
      </c>
      <c r="F318" s="1386" t="s">
        <v>634</v>
      </c>
      <c r="G318" s="1386"/>
    </row>
    <row r="319" spans="1:7">
      <c r="A319" s="7">
        <v>316</v>
      </c>
      <c r="B319" s="1386">
        <v>8805</v>
      </c>
      <c r="C319" s="1386" t="s">
        <v>726</v>
      </c>
      <c r="D319" s="1386" t="s">
        <v>404</v>
      </c>
      <c r="E319" s="1386" t="s">
        <v>405</v>
      </c>
      <c r="F319" s="1386" t="s">
        <v>634</v>
      </c>
      <c r="G319" s="1386"/>
    </row>
    <row r="320" spans="1:7">
      <c r="A320" s="7">
        <v>317</v>
      </c>
      <c r="B320" s="1386">
        <v>8806</v>
      </c>
      <c r="C320" s="1386" t="s">
        <v>727</v>
      </c>
      <c r="D320" s="1386" t="s">
        <v>404</v>
      </c>
      <c r="E320" s="1386" t="s">
        <v>405</v>
      </c>
      <c r="F320" s="1386" t="s">
        <v>634</v>
      </c>
      <c r="G320" s="1386"/>
    </row>
    <row r="321" spans="1:7">
      <c r="A321" s="7">
        <v>318</v>
      </c>
      <c r="B321" s="1386">
        <v>8808</v>
      </c>
      <c r="C321" s="1386" t="s">
        <v>728</v>
      </c>
      <c r="D321" s="1386" t="s">
        <v>398</v>
      </c>
      <c r="E321" s="1386" t="s">
        <v>399</v>
      </c>
      <c r="F321" s="1386" t="s">
        <v>647</v>
      </c>
      <c r="G321" s="1386"/>
    </row>
    <row r="322" spans="1:7">
      <c r="A322" s="7">
        <v>319</v>
      </c>
      <c r="B322" s="1386">
        <v>8810</v>
      </c>
      <c r="C322" s="1386" t="s">
        <v>729</v>
      </c>
      <c r="D322" s="1386" t="s">
        <v>404</v>
      </c>
      <c r="E322" s="1386" t="s">
        <v>405</v>
      </c>
      <c r="F322" s="1386" t="s">
        <v>634</v>
      </c>
      <c r="G322" s="1386"/>
    </row>
    <row r="323" spans="1:7">
      <c r="A323" s="7">
        <v>320</v>
      </c>
      <c r="B323" s="1386">
        <v>8812</v>
      </c>
      <c r="C323" s="1386" t="s">
        <v>730</v>
      </c>
      <c r="D323" s="1386" t="s">
        <v>404</v>
      </c>
      <c r="E323" s="1386" t="s">
        <v>405</v>
      </c>
      <c r="F323" s="1386" t="s">
        <v>634</v>
      </c>
      <c r="G323" s="1386"/>
    </row>
    <row r="324" spans="1:7">
      <c r="A324" s="7">
        <v>321</v>
      </c>
      <c r="B324" s="1386">
        <v>8813</v>
      </c>
      <c r="C324" s="1386" t="s">
        <v>731</v>
      </c>
      <c r="D324" s="1386" t="s">
        <v>404</v>
      </c>
      <c r="E324" s="1386" t="s">
        <v>405</v>
      </c>
      <c r="F324" s="1386" t="s">
        <v>634</v>
      </c>
      <c r="G324" s="1386"/>
    </row>
    <row r="325" spans="1:7">
      <c r="A325" s="7">
        <v>322</v>
      </c>
      <c r="B325" s="1386">
        <v>8814</v>
      </c>
      <c r="C325" s="1386" t="s">
        <v>732</v>
      </c>
      <c r="D325" s="1386" t="s">
        <v>404</v>
      </c>
      <c r="E325" s="1386" t="s">
        <v>405</v>
      </c>
      <c r="F325" s="1386" t="s">
        <v>634</v>
      </c>
      <c r="G325" s="1386"/>
    </row>
    <row r="326" spans="1:7">
      <c r="A326" s="7">
        <v>323</v>
      </c>
      <c r="B326" s="1386">
        <v>8815</v>
      </c>
      <c r="C326" s="1386" t="s">
        <v>733</v>
      </c>
      <c r="D326" s="1386" t="s">
        <v>404</v>
      </c>
      <c r="E326" s="1386" t="s">
        <v>405</v>
      </c>
      <c r="F326" s="1386" t="s">
        <v>634</v>
      </c>
      <c r="G326" s="1386"/>
    </row>
    <row r="327" spans="1:7">
      <c r="A327" s="7">
        <v>324</v>
      </c>
      <c r="B327" s="1386">
        <v>8816</v>
      </c>
      <c r="C327" s="1386" t="s">
        <v>734</v>
      </c>
      <c r="D327" s="1386" t="s">
        <v>404</v>
      </c>
      <c r="E327" s="1386" t="s">
        <v>405</v>
      </c>
      <c r="F327" s="1386" t="s">
        <v>634</v>
      </c>
      <c r="G327" s="1386"/>
    </row>
    <row r="328" spans="1:7">
      <c r="A328" s="7">
        <v>325</v>
      </c>
      <c r="B328" s="1386">
        <v>8817</v>
      </c>
      <c r="C328" s="1386" t="s">
        <v>735</v>
      </c>
      <c r="D328" s="1386" t="s">
        <v>404</v>
      </c>
      <c r="E328" s="1386" t="s">
        <v>405</v>
      </c>
      <c r="F328" s="1386" t="s">
        <v>634</v>
      </c>
      <c r="G328" s="1386"/>
    </row>
    <row r="329" spans="1:7">
      <c r="A329" s="7">
        <v>326</v>
      </c>
      <c r="B329" s="1386">
        <v>8818</v>
      </c>
      <c r="C329" s="1386" t="s">
        <v>736</v>
      </c>
      <c r="D329" s="1386" t="s">
        <v>404</v>
      </c>
      <c r="E329" s="1386" t="s">
        <v>405</v>
      </c>
      <c r="F329" s="1386" t="s">
        <v>634</v>
      </c>
      <c r="G329" s="1386"/>
    </row>
    <row r="330" spans="1:7">
      <c r="A330" s="7">
        <v>327</v>
      </c>
      <c r="B330" s="1386">
        <v>8819</v>
      </c>
      <c r="C330" s="1386" t="s">
        <v>737</v>
      </c>
      <c r="D330" s="1386" t="s">
        <v>404</v>
      </c>
      <c r="E330" s="1386" t="s">
        <v>405</v>
      </c>
      <c r="F330" s="1386" t="s">
        <v>634</v>
      </c>
      <c r="G330" s="1386"/>
    </row>
    <row r="331" spans="1:7">
      <c r="A331" s="7">
        <v>328</v>
      </c>
      <c r="B331" s="1386">
        <v>8820</v>
      </c>
      <c r="C331" s="1386" t="s">
        <v>738</v>
      </c>
      <c r="D331" s="1386" t="s">
        <v>404</v>
      </c>
      <c r="E331" s="1386" t="s">
        <v>405</v>
      </c>
      <c r="F331" s="1386" t="s">
        <v>634</v>
      </c>
      <c r="G331" s="1386"/>
    </row>
    <row r="332" spans="1:7">
      <c r="A332" s="7">
        <v>329</v>
      </c>
      <c r="B332" s="1386">
        <v>8821</v>
      </c>
      <c r="C332" s="1386" t="s">
        <v>739</v>
      </c>
      <c r="D332" s="1386" t="s">
        <v>404</v>
      </c>
      <c r="E332" s="1386" t="s">
        <v>405</v>
      </c>
      <c r="F332" s="1386" t="s">
        <v>634</v>
      </c>
      <c r="G332" s="1386"/>
    </row>
    <row r="333" spans="1:7">
      <c r="A333" s="7">
        <v>330</v>
      </c>
      <c r="B333" s="1386">
        <v>8822</v>
      </c>
      <c r="C333" s="1386" t="s">
        <v>740</v>
      </c>
      <c r="D333" s="1386" t="s">
        <v>404</v>
      </c>
      <c r="E333" s="1386" t="s">
        <v>405</v>
      </c>
      <c r="F333" s="1386" t="s">
        <v>634</v>
      </c>
      <c r="G333" s="1386"/>
    </row>
    <row r="334" spans="1:7">
      <c r="A334" s="7">
        <v>331</v>
      </c>
      <c r="B334" s="1386">
        <v>8823</v>
      </c>
      <c r="C334" s="1386" t="s">
        <v>741</v>
      </c>
      <c r="D334" s="1386" t="s">
        <v>404</v>
      </c>
      <c r="E334" s="1386" t="s">
        <v>405</v>
      </c>
      <c r="F334" s="1386" t="s">
        <v>634</v>
      </c>
      <c r="G334" s="1386"/>
    </row>
    <row r="335" spans="1:7">
      <c r="A335" s="7">
        <v>332</v>
      </c>
      <c r="B335" s="1386">
        <v>8824</v>
      </c>
      <c r="C335" s="1386" t="s">
        <v>742</v>
      </c>
      <c r="D335" s="1386" t="s">
        <v>404</v>
      </c>
      <c r="E335" s="1386" t="s">
        <v>405</v>
      </c>
      <c r="F335" s="1386" t="s">
        <v>634</v>
      </c>
      <c r="G335" s="1386"/>
    </row>
    <row r="336" spans="1:7">
      <c r="A336" s="7">
        <v>333</v>
      </c>
      <c r="B336" s="1386">
        <v>8825</v>
      </c>
      <c r="C336" s="1386" t="s">
        <v>743</v>
      </c>
      <c r="D336" s="1386" t="s">
        <v>404</v>
      </c>
      <c r="E336" s="1386" t="s">
        <v>405</v>
      </c>
      <c r="F336" s="1386" t="s">
        <v>634</v>
      </c>
      <c r="G336" s="1386"/>
    </row>
    <row r="337" spans="1:7">
      <c r="A337" s="7">
        <v>334</v>
      </c>
      <c r="B337" s="1386">
        <v>8826</v>
      </c>
      <c r="C337" s="1386" t="s">
        <v>744</v>
      </c>
      <c r="D337" s="1386" t="s">
        <v>404</v>
      </c>
      <c r="E337" s="1386" t="s">
        <v>405</v>
      </c>
      <c r="F337" s="1386" t="s">
        <v>634</v>
      </c>
      <c r="G337" s="1386"/>
    </row>
    <row r="338" spans="1:7">
      <c r="A338" s="7">
        <v>335</v>
      </c>
      <c r="B338" s="1386">
        <v>8827</v>
      </c>
      <c r="C338" s="1386" t="s">
        <v>745</v>
      </c>
      <c r="D338" s="1386" t="s">
        <v>404</v>
      </c>
      <c r="E338" s="1386" t="s">
        <v>405</v>
      </c>
      <c r="F338" s="1386" t="s">
        <v>634</v>
      </c>
      <c r="G338" s="1386"/>
    </row>
    <row r="339" spans="1:7">
      <c r="A339" s="7">
        <v>336</v>
      </c>
      <c r="B339" s="1386">
        <v>8828</v>
      </c>
      <c r="C339" s="1386" t="s">
        <v>746</v>
      </c>
      <c r="D339" s="1386" t="s">
        <v>404</v>
      </c>
      <c r="E339" s="1386" t="s">
        <v>405</v>
      </c>
      <c r="F339" s="1386" t="s">
        <v>634</v>
      </c>
      <c r="G339" s="1386"/>
    </row>
    <row r="340" spans="1:7">
      <c r="A340" s="7">
        <v>337</v>
      </c>
      <c r="B340" s="1386">
        <v>8829</v>
      </c>
      <c r="C340" s="1386" t="s">
        <v>747</v>
      </c>
      <c r="D340" s="1386" t="s">
        <v>404</v>
      </c>
      <c r="E340" s="1386" t="s">
        <v>405</v>
      </c>
      <c r="F340" s="1386" t="s">
        <v>634</v>
      </c>
      <c r="G340" s="1386"/>
    </row>
    <row r="341" spans="1:7">
      <c r="A341" s="7">
        <v>338</v>
      </c>
      <c r="B341" s="1386">
        <v>8830</v>
      </c>
      <c r="C341" s="1386" t="s">
        <v>748</v>
      </c>
      <c r="D341" s="1386" t="s">
        <v>404</v>
      </c>
      <c r="E341" s="1386" t="s">
        <v>405</v>
      </c>
      <c r="F341" s="1386" t="s">
        <v>634</v>
      </c>
      <c r="G341" s="1386"/>
    </row>
    <row r="342" spans="1:7">
      <c r="A342" s="7">
        <v>339</v>
      </c>
      <c r="B342" s="1386">
        <v>8831</v>
      </c>
      <c r="C342" s="1386" t="s">
        <v>749</v>
      </c>
      <c r="D342" s="1386" t="s">
        <v>404</v>
      </c>
      <c r="E342" s="1386" t="s">
        <v>405</v>
      </c>
      <c r="F342" s="1386" t="s">
        <v>634</v>
      </c>
      <c r="G342" s="1386"/>
    </row>
    <row r="343" spans="1:7">
      <c r="A343" s="7">
        <v>340</v>
      </c>
      <c r="B343" s="1386">
        <v>8832</v>
      </c>
      <c r="C343" s="1386" t="s">
        <v>750</v>
      </c>
      <c r="D343" s="1386" t="s">
        <v>404</v>
      </c>
      <c r="E343" s="1386" t="s">
        <v>405</v>
      </c>
      <c r="F343" s="1386" t="s">
        <v>634</v>
      </c>
      <c r="G343" s="1386"/>
    </row>
    <row r="344" spans="1:7">
      <c r="A344" s="7">
        <v>341</v>
      </c>
      <c r="B344" s="1386">
        <v>8833</v>
      </c>
      <c r="C344" s="1386" t="s">
        <v>751</v>
      </c>
      <c r="D344" s="1386" t="s">
        <v>404</v>
      </c>
      <c r="E344" s="1386" t="s">
        <v>405</v>
      </c>
      <c r="F344" s="1386" t="s">
        <v>634</v>
      </c>
      <c r="G344" s="1386"/>
    </row>
    <row r="345" spans="1:7">
      <c r="A345" s="7">
        <v>342</v>
      </c>
      <c r="B345" s="1386">
        <v>8834</v>
      </c>
      <c r="C345" s="1386" t="s">
        <v>752</v>
      </c>
      <c r="D345" s="1386" t="s">
        <v>398</v>
      </c>
      <c r="E345" s="1386" t="s">
        <v>399</v>
      </c>
      <c r="F345" s="1386" t="s">
        <v>647</v>
      </c>
      <c r="G345" s="1386"/>
    </row>
    <row r="346" spans="1:7">
      <c r="A346" s="7">
        <v>343</v>
      </c>
      <c r="B346" s="1386">
        <v>8835</v>
      </c>
      <c r="C346" s="1386" t="s">
        <v>753</v>
      </c>
      <c r="D346" s="1386" t="s">
        <v>398</v>
      </c>
      <c r="E346" s="1386" t="s">
        <v>399</v>
      </c>
      <c r="F346" s="1386" t="s">
        <v>647</v>
      </c>
      <c r="G346" s="1386"/>
    </row>
    <row r="347" spans="1:7">
      <c r="A347" s="7">
        <v>344</v>
      </c>
      <c r="B347" s="1386">
        <v>8901</v>
      </c>
      <c r="C347" s="1386" t="s">
        <v>754</v>
      </c>
      <c r="D347" s="1386" t="s">
        <v>398</v>
      </c>
      <c r="E347" s="1386" t="s">
        <v>399</v>
      </c>
      <c r="F347" s="1386" t="s">
        <v>755</v>
      </c>
      <c r="G347" s="1386"/>
    </row>
    <row r="348" spans="1:7">
      <c r="A348" s="7">
        <v>345</v>
      </c>
      <c r="B348" s="1386">
        <v>8902</v>
      </c>
      <c r="C348" s="1386" t="s">
        <v>756</v>
      </c>
      <c r="D348" s="1386" t="s">
        <v>398</v>
      </c>
      <c r="E348" s="1386" t="s">
        <v>399</v>
      </c>
      <c r="F348" s="1386" t="s">
        <v>755</v>
      </c>
      <c r="G348" s="1386"/>
    </row>
    <row r="349" spans="1:7">
      <c r="A349" s="7">
        <v>346</v>
      </c>
      <c r="B349" s="1386">
        <v>8903</v>
      </c>
      <c r="C349" s="1386" t="s">
        <v>757</v>
      </c>
      <c r="D349" s="1386" t="s">
        <v>398</v>
      </c>
      <c r="E349" s="1386" t="s">
        <v>399</v>
      </c>
      <c r="F349" s="1386" t="s">
        <v>755</v>
      </c>
      <c r="G349" s="1386"/>
    </row>
    <row r="350" spans="1:7">
      <c r="A350" s="7">
        <v>347</v>
      </c>
      <c r="B350" s="1386">
        <v>8905</v>
      </c>
      <c r="C350" s="1386" t="s">
        <v>758</v>
      </c>
      <c r="D350" s="1386" t="s">
        <v>404</v>
      </c>
      <c r="E350" s="1386" t="s">
        <v>405</v>
      </c>
      <c r="F350" s="1386" t="s">
        <v>759</v>
      </c>
      <c r="G350" s="1386"/>
    </row>
    <row r="351" spans="1:7">
      <c r="A351" s="7">
        <v>348</v>
      </c>
      <c r="B351" s="1386">
        <v>8906</v>
      </c>
      <c r="C351" s="1386" t="s">
        <v>760</v>
      </c>
      <c r="D351" s="1386" t="s">
        <v>404</v>
      </c>
      <c r="E351" s="1386" t="s">
        <v>405</v>
      </c>
      <c r="F351" s="1386" t="s">
        <v>759</v>
      </c>
      <c r="G351" s="1386"/>
    </row>
    <row r="352" spans="1:7">
      <c r="A352" s="7">
        <v>349</v>
      </c>
      <c r="B352" s="1386">
        <v>8907</v>
      </c>
      <c r="C352" s="1386" t="s">
        <v>761</v>
      </c>
      <c r="D352" s="1386" t="s">
        <v>404</v>
      </c>
      <c r="E352" s="1386" t="s">
        <v>405</v>
      </c>
      <c r="F352" s="1386" t="s">
        <v>759</v>
      </c>
      <c r="G352" s="1386"/>
    </row>
    <row r="353" spans="1:7">
      <c r="A353" s="7">
        <v>350</v>
      </c>
      <c r="B353" s="1386">
        <v>8908</v>
      </c>
      <c r="C353" s="1386" t="s">
        <v>762</v>
      </c>
      <c r="D353" s="1386" t="s">
        <v>404</v>
      </c>
      <c r="E353" s="1386" t="s">
        <v>405</v>
      </c>
      <c r="F353" s="1386" t="s">
        <v>759</v>
      </c>
      <c r="G353" s="1386"/>
    </row>
    <row r="354" spans="1:7">
      <c r="A354" s="7">
        <v>351</v>
      </c>
      <c r="B354" s="1386">
        <v>8909</v>
      </c>
      <c r="C354" s="1386" t="s">
        <v>763</v>
      </c>
      <c r="D354" s="1386" t="s">
        <v>404</v>
      </c>
      <c r="E354" s="1386" t="s">
        <v>405</v>
      </c>
      <c r="F354" s="1386" t="s">
        <v>759</v>
      </c>
      <c r="G354" s="1386"/>
    </row>
    <row r="355" spans="1:7">
      <c r="A355" s="7">
        <v>352</v>
      </c>
      <c r="B355" s="1386">
        <v>8911</v>
      </c>
      <c r="C355" s="1386" t="s">
        <v>764</v>
      </c>
      <c r="D355" s="1386" t="s">
        <v>398</v>
      </c>
      <c r="E355" s="1386" t="s">
        <v>399</v>
      </c>
      <c r="F355" s="1386" t="s">
        <v>755</v>
      </c>
      <c r="G355" s="1386"/>
    </row>
    <row r="356" spans="1:7">
      <c r="A356" s="7">
        <v>353</v>
      </c>
      <c r="B356" s="1386">
        <v>8912</v>
      </c>
      <c r="C356" s="1386" t="s">
        <v>765</v>
      </c>
      <c r="D356" s="1386" t="s">
        <v>398</v>
      </c>
      <c r="E356" s="1386" t="s">
        <v>399</v>
      </c>
      <c r="F356" s="1386" t="s">
        <v>755</v>
      </c>
      <c r="G356" s="1386"/>
    </row>
    <row r="357" spans="1:7">
      <c r="A357" s="7">
        <v>354</v>
      </c>
      <c r="B357" s="1386">
        <v>8913</v>
      </c>
      <c r="C357" s="1386" t="s">
        <v>766</v>
      </c>
      <c r="D357" s="1386" t="s">
        <v>404</v>
      </c>
      <c r="E357" s="1386" t="s">
        <v>405</v>
      </c>
      <c r="F357" s="1386" t="s">
        <v>759</v>
      </c>
      <c r="G357" s="1386"/>
    </row>
    <row r="358" spans="1:7">
      <c r="A358" s="7">
        <v>355</v>
      </c>
      <c r="B358" s="1386">
        <v>8914</v>
      </c>
      <c r="C358" s="1386" t="s">
        <v>767</v>
      </c>
      <c r="D358" s="1386" t="s">
        <v>398</v>
      </c>
      <c r="E358" s="1386" t="s">
        <v>399</v>
      </c>
      <c r="F358" s="1386" t="s">
        <v>755</v>
      </c>
      <c r="G358" s="1386"/>
    </row>
    <row r="359" spans="1:7">
      <c r="A359" s="7">
        <v>356</v>
      </c>
      <c r="B359" s="1386">
        <v>8915</v>
      </c>
      <c r="C359" s="1386" t="s">
        <v>768</v>
      </c>
      <c r="D359" s="1386" t="s">
        <v>404</v>
      </c>
      <c r="E359" s="1386" t="s">
        <v>405</v>
      </c>
      <c r="F359" s="1386" t="s">
        <v>759</v>
      </c>
      <c r="G359" s="1386"/>
    </row>
    <row r="360" spans="1:7">
      <c r="A360" s="7">
        <v>357</v>
      </c>
      <c r="B360" s="1386">
        <v>8918</v>
      </c>
      <c r="C360" s="1386" t="s">
        <v>769</v>
      </c>
      <c r="D360" s="1386" t="s">
        <v>398</v>
      </c>
      <c r="E360" s="1386" t="s">
        <v>399</v>
      </c>
      <c r="F360" s="1386" t="s">
        <v>755</v>
      </c>
      <c r="G360" s="1386"/>
    </row>
    <row r="361" spans="1:7">
      <c r="A361" s="7">
        <v>358</v>
      </c>
      <c r="B361" s="1386">
        <v>8925</v>
      </c>
      <c r="C361" s="1386" t="s">
        <v>770</v>
      </c>
      <c r="D361" s="1386" t="s">
        <v>398</v>
      </c>
      <c r="E361" s="1386" t="s">
        <v>399</v>
      </c>
      <c r="F361" s="1386" t="s">
        <v>755</v>
      </c>
      <c r="G361" s="1386"/>
    </row>
    <row r="362" spans="1:7">
      <c r="A362" s="7">
        <v>359</v>
      </c>
      <c r="B362" s="1386">
        <v>8926</v>
      </c>
      <c r="C362" s="1386" t="s">
        <v>771</v>
      </c>
      <c r="D362" s="1386" t="s">
        <v>398</v>
      </c>
      <c r="E362" s="1386" t="s">
        <v>399</v>
      </c>
      <c r="F362" s="1386" t="s">
        <v>755</v>
      </c>
      <c r="G362" s="1386"/>
    </row>
    <row r="363" spans="1:7">
      <c r="A363" s="7">
        <v>360</v>
      </c>
      <c r="B363" s="1386">
        <v>8927</v>
      </c>
      <c r="C363" s="1386" t="s">
        <v>772</v>
      </c>
      <c r="D363" s="1386" t="s">
        <v>398</v>
      </c>
      <c r="E363" s="1386" t="s">
        <v>399</v>
      </c>
      <c r="F363" s="1386" t="s">
        <v>755</v>
      </c>
      <c r="G363" s="1386"/>
    </row>
  </sheetData>
  <printOptions horizontalCentered="1" verticalCentered="1"/>
  <pageMargins left="0" right="0" top="0" bottom="0" header="0" footer="0"/>
  <pageSetup paperSize="9" orientation="portrait" r:id="rId1"/>
  <headerFooter alignWithMargins="0">
    <oddHeader>&amp;F</oddHeader>
    <oddFooter>Page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63"/>
  <sheetViews>
    <sheetView showGridLines="0" zoomScale="160" zoomScaleNormal="160" workbookViewId="0">
      <selection activeCell="C9" sqref="C9"/>
    </sheetView>
  </sheetViews>
  <sheetFormatPr baseColWidth="10" defaultColWidth="11.26953125" defaultRowHeight="12.5"/>
  <cols>
    <col min="1" max="1" width="49.26953125" customWidth="1"/>
    <col min="2" max="7" width="9.1796875" customWidth="1"/>
  </cols>
  <sheetData>
    <row r="1" spans="1:8" ht="13">
      <c r="A1" s="6" t="s">
        <v>773</v>
      </c>
      <c r="B1" s="4"/>
      <c r="C1" s="4"/>
      <c r="D1" s="4"/>
      <c r="E1" s="4"/>
      <c r="F1" s="4"/>
      <c r="G1" s="4"/>
      <c r="H1" s="869"/>
    </row>
    <row r="2" spans="1:8" ht="13" thickBot="1"/>
    <row r="3" spans="1:8" ht="23">
      <c r="A3" s="1586" t="s">
        <v>774</v>
      </c>
      <c r="B3" s="870" t="s">
        <v>123</v>
      </c>
      <c r="C3" s="870" t="s">
        <v>124</v>
      </c>
      <c r="D3" s="870" t="s">
        <v>125</v>
      </c>
      <c r="E3" s="870" t="s">
        <v>126</v>
      </c>
      <c r="F3" s="870" t="s">
        <v>127</v>
      </c>
      <c r="G3" s="870" t="s">
        <v>128</v>
      </c>
      <c r="H3" s="41"/>
    </row>
    <row r="4" spans="1:8" ht="12.75" customHeight="1" thickBot="1">
      <c r="A4" s="1587" t="s">
        <v>775</v>
      </c>
      <c r="B4" s="871"/>
      <c r="C4" s="871"/>
      <c r="D4" s="871"/>
      <c r="E4" s="871"/>
      <c r="F4" s="871"/>
      <c r="G4" s="871"/>
      <c r="H4" s="41"/>
    </row>
    <row r="5" spans="1:8" s="14" customFormat="1" ht="12.75" customHeight="1">
      <c r="A5" s="1588" t="s">
        <v>776</v>
      </c>
      <c r="B5" s="1589"/>
      <c r="C5" s="1589"/>
      <c r="D5" s="992" t="str">
        <f t="shared" ref="D5:D12" si="0">IF(C5=0,B5*100 &amp; "%",(B5-C5)/C5)</f>
        <v>0%</v>
      </c>
      <c r="E5" s="1589"/>
      <c r="F5" s="40"/>
      <c r="G5" s="992" t="str">
        <f t="shared" ref="G5:G11" si="1">IF(F5=0,E5*100 &amp; "%",(E5-F5)/F5)</f>
        <v>0%</v>
      </c>
      <c r="H5" s="39"/>
    </row>
    <row r="6" spans="1:8" s="14" customFormat="1" ht="12.75" customHeight="1">
      <c r="A6" s="1588" t="s">
        <v>777</v>
      </c>
      <c r="B6" s="1590"/>
      <c r="C6" s="1590"/>
      <c r="D6" s="992" t="str">
        <f t="shared" si="0"/>
        <v>0%</v>
      </c>
      <c r="E6" s="1590"/>
      <c r="F6" s="40"/>
      <c r="G6" s="992" t="str">
        <f t="shared" si="1"/>
        <v>0%</v>
      </c>
      <c r="H6" s="39"/>
    </row>
    <row r="7" spans="1:8" s="14" customFormat="1" ht="12.75" customHeight="1">
      <c r="A7" s="1588" t="s">
        <v>778</v>
      </c>
      <c r="B7" s="1591"/>
      <c r="C7" s="1591"/>
      <c r="D7" s="1592" t="str">
        <f t="shared" si="0"/>
        <v>0%</v>
      </c>
      <c r="E7" s="1591"/>
      <c r="F7" s="1593"/>
      <c r="G7" s="1592" t="str">
        <f t="shared" si="1"/>
        <v>0%</v>
      </c>
      <c r="H7" s="39"/>
    </row>
    <row r="8" spans="1:8" s="14" customFormat="1" ht="12.75" customHeight="1">
      <c r="A8" s="1588" t="s">
        <v>779</v>
      </c>
      <c r="B8" s="1594"/>
      <c r="C8" s="1594"/>
      <c r="D8" s="1592" t="str">
        <f t="shared" si="0"/>
        <v>0%</v>
      </c>
      <c r="E8" s="1594"/>
      <c r="F8" s="1595"/>
      <c r="G8" s="1592" t="str">
        <f t="shared" si="1"/>
        <v>0%</v>
      </c>
      <c r="H8" s="39"/>
    </row>
    <row r="9" spans="1:8" s="14" customFormat="1" ht="12.75" customHeight="1">
      <c r="A9" s="1588" t="s">
        <v>780</v>
      </c>
      <c r="B9" s="1594"/>
      <c r="C9" s="1594"/>
      <c r="D9" s="1592" t="str">
        <f t="shared" si="0"/>
        <v>0%</v>
      </c>
      <c r="E9" s="1594"/>
      <c r="F9" s="1595"/>
      <c r="G9" s="1592" t="str">
        <f t="shared" si="1"/>
        <v>0%</v>
      </c>
      <c r="H9" s="39"/>
    </row>
    <row r="10" spans="1:8" s="14" customFormat="1" ht="12.75" customHeight="1">
      <c r="A10" s="1588" t="s">
        <v>781</v>
      </c>
      <c r="B10" s="1594"/>
      <c r="C10" s="1594"/>
      <c r="D10" s="1596" t="str">
        <f t="shared" si="0"/>
        <v>0%</v>
      </c>
      <c r="E10" s="1594"/>
      <c r="F10" s="1595"/>
      <c r="G10" s="1596" t="str">
        <f t="shared" si="1"/>
        <v>0%</v>
      </c>
      <c r="H10" s="39"/>
    </row>
    <row r="11" spans="1:8" s="14" customFormat="1" ht="12.75" customHeight="1">
      <c r="A11" s="1588" t="s">
        <v>782</v>
      </c>
      <c r="B11" s="1594"/>
      <c r="C11" s="1594"/>
      <c r="D11" s="1596" t="str">
        <f t="shared" si="0"/>
        <v>0%</v>
      </c>
      <c r="E11" s="1594"/>
      <c r="F11" s="1595"/>
      <c r="G11" s="1596" t="str">
        <f t="shared" si="1"/>
        <v>0%</v>
      </c>
      <c r="H11" s="39"/>
    </row>
    <row r="12" spans="1:8" s="14" customFormat="1" ht="12.75" customHeight="1" thickBot="1">
      <c r="A12" s="1597" t="s">
        <v>783</v>
      </c>
      <c r="B12" s="1598"/>
      <c r="C12" s="1598"/>
      <c r="D12" s="1599" t="str">
        <f t="shared" si="0"/>
        <v>0%</v>
      </c>
      <c r="E12" s="1598"/>
      <c r="F12" s="1600"/>
      <c r="G12" s="1599" t="str">
        <f>IF(F12=0,E12*100 &amp; "%",(E12-F12)/F12)</f>
        <v>0%</v>
      </c>
      <c r="H12" s="39"/>
    </row>
    <row r="13" spans="1:8" s="14" customFormat="1" ht="10.4" customHeight="1">
      <c r="H13" s="39"/>
    </row>
    <row r="14" spans="1:8">
      <c r="A14" s="14"/>
      <c r="B14" s="14"/>
      <c r="C14" s="14"/>
      <c r="D14" s="14"/>
      <c r="E14" s="14"/>
      <c r="F14" s="14"/>
      <c r="G14" s="14"/>
    </row>
    <row r="15" spans="1:8">
      <c r="A15" s="14"/>
      <c r="B15" s="14"/>
      <c r="C15" s="14"/>
      <c r="D15" s="14"/>
      <c r="E15" s="14"/>
      <c r="F15" s="14"/>
      <c r="G15" s="14"/>
    </row>
    <row r="16" spans="1:8">
      <c r="A16" s="14"/>
      <c r="B16" s="14"/>
      <c r="C16" s="14"/>
      <c r="D16" s="14"/>
      <c r="E16" s="14"/>
      <c r="F16" s="14"/>
      <c r="G16" s="14"/>
    </row>
    <row r="17" spans="1:7">
      <c r="A17" s="14"/>
      <c r="B17" s="14"/>
      <c r="C17" s="14"/>
      <c r="D17" s="14"/>
      <c r="E17" s="14"/>
      <c r="F17" s="14"/>
      <c r="G17" s="14"/>
    </row>
    <row r="18" spans="1:7">
      <c r="A18" s="14"/>
      <c r="B18" s="14"/>
      <c r="C18" s="14"/>
      <c r="D18" s="14"/>
      <c r="E18" s="14"/>
      <c r="F18" s="14"/>
      <c r="G18" s="14"/>
    </row>
    <row r="20" spans="1:7">
      <c r="E20" s="38"/>
      <c r="G20" s="2"/>
    </row>
    <row r="22" spans="1:7">
      <c r="A22" s="3"/>
    </row>
    <row r="23" spans="1:7">
      <c r="A23" s="14"/>
      <c r="B23" s="14"/>
      <c r="C23" s="14"/>
      <c r="D23" s="14"/>
      <c r="E23" s="14"/>
      <c r="F23" s="14"/>
      <c r="G23" s="14"/>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8" spans="1:7">
      <c r="E28" s="38"/>
      <c r="G28" s="2"/>
    </row>
    <row r="30" spans="1:7">
      <c r="A30" s="3"/>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E35" s="38"/>
      <c r="G35" s="2"/>
    </row>
    <row r="37" spans="1:7">
      <c r="A37" s="3"/>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E42" s="38"/>
      <c r="G42" s="2"/>
    </row>
    <row r="44" spans="1:7">
      <c r="A44" s="3"/>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row r="48" spans="1:7">
      <c r="A48" s="14"/>
      <c r="B48" s="14"/>
      <c r="C48" s="14"/>
      <c r="D48" s="14"/>
      <c r="E48" s="14"/>
      <c r="F48" s="14"/>
      <c r="G48" s="14"/>
    </row>
    <row r="49" spans="1:7">
      <c r="E49" s="38"/>
      <c r="G49" s="2"/>
    </row>
    <row r="51" spans="1:7">
      <c r="A51" s="3"/>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E56" s="38"/>
      <c r="G56" s="2"/>
    </row>
    <row r="58" spans="1:7">
      <c r="A58" s="3"/>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E63" s="38"/>
      <c r="G63" s="2"/>
    </row>
  </sheetData>
  <protectedRanges>
    <protectedRange password="A02E" sqref="G39:G55 D39:D55 A31:G32 A47 A38 A35 D31:D34 G31:G34 D36:D37 G36:G37" name="Plage2"/>
    <protectedRange password="A02E" sqref="A1:G1 A29:G29" name="Plage1"/>
    <protectedRange password="A02E" sqref="D35 D38 G35 G38" name="Plage2_1_2"/>
    <protectedRange password="A02E" sqref="F35 F38 F47" name="Plage2_2"/>
    <protectedRange password="A02E" sqref="B35:C35 B38:C38 B47:C47" name="Plage2_1_1"/>
    <protectedRange password="A02E" sqref="E35 E38 E47" name="Plage2_1_1_1_1"/>
    <protectedRange password="A02E" sqref="A3:G4" name="Plage2_2_1"/>
    <protectedRange password="A02E" sqref="G5:G12 D5:D12" name="Plage2_1_3_1"/>
  </protectedRanges>
  <pageMargins left="0.78740157499999996" right="0.78740157499999996" top="0.984251969" bottom="0.984251969" header="0.4921259845" footer="0.49212598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H88"/>
  <sheetViews>
    <sheetView showGridLines="0" zoomScaleNormal="100" workbookViewId="0">
      <selection activeCell="B24" sqref="B24"/>
    </sheetView>
  </sheetViews>
  <sheetFormatPr baseColWidth="10" defaultColWidth="11.54296875" defaultRowHeight="12.5"/>
  <cols>
    <col min="1" max="1" width="46" style="549" customWidth="1"/>
    <col min="2" max="2" width="14.54296875" style="549" bestFit="1" customWidth="1"/>
    <col min="3" max="3" width="12.54296875" style="549" customWidth="1"/>
    <col min="4" max="4" width="10.1796875" style="549" customWidth="1"/>
    <col min="5" max="6" width="12.54296875" style="549" customWidth="1"/>
    <col min="7" max="7" width="10.26953125" style="549" customWidth="1"/>
    <col min="8" max="8" width="61.54296875" style="549" bestFit="1" customWidth="1"/>
    <col min="9" max="16384" width="11.54296875" style="549"/>
  </cols>
  <sheetData>
    <row r="1" spans="1:8" ht="13">
      <c r="A1" s="556" t="s">
        <v>17</v>
      </c>
      <c r="B1" s="555"/>
      <c r="C1" s="555"/>
      <c r="D1" s="555"/>
      <c r="E1" s="555"/>
      <c r="F1" s="555"/>
      <c r="G1" s="555"/>
      <c r="H1" s="555"/>
    </row>
    <row r="3" spans="1:8">
      <c r="A3" s="1611" t="s">
        <v>784</v>
      </c>
      <c r="B3" s="1605" t="s">
        <v>123</v>
      </c>
      <c r="C3" s="1606" t="s">
        <v>124</v>
      </c>
      <c r="D3" s="1608" t="s">
        <v>125</v>
      </c>
      <c r="E3" s="1627" t="s">
        <v>126</v>
      </c>
      <c r="F3" s="1607" t="s">
        <v>127</v>
      </c>
      <c r="G3" s="1608" t="s">
        <v>128</v>
      </c>
      <c r="H3" s="1613" t="s">
        <v>785</v>
      </c>
    </row>
    <row r="4" spans="1:8" ht="13">
      <c r="A4" s="1612" t="s">
        <v>786</v>
      </c>
      <c r="B4" s="1609"/>
      <c r="C4" s="554"/>
      <c r="D4" s="1610"/>
      <c r="E4" s="1628"/>
      <c r="F4" s="553"/>
      <c r="G4" s="1610"/>
      <c r="H4" s="1614"/>
    </row>
    <row r="5" spans="1:8" s="551" customFormat="1" ht="14.5">
      <c r="A5" s="714" t="s">
        <v>787</v>
      </c>
      <c r="B5" s="1629"/>
      <c r="C5" s="1645"/>
      <c r="D5" s="1656" t="e">
        <f>(B5-C5)/C5</f>
        <v>#DIV/0!</v>
      </c>
      <c r="E5" s="1670"/>
      <c r="F5" s="1665"/>
      <c r="G5" s="1656" t="e">
        <f>(E5-F5)/F5</f>
        <v>#DIV/0!</v>
      </c>
      <c r="H5" s="1739"/>
    </row>
    <row r="6" spans="1:8" s="552" customFormat="1" ht="14.5">
      <c r="A6" s="715" t="s">
        <v>788</v>
      </c>
      <c r="B6" s="1630"/>
      <c r="C6" s="1646"/>
      <c r="D6" s="1657" t="e">
        <f>(B6-C6)/C6</f>
        <v>#DIV/0!</v>
      </c>
      <c r="E6" s="1671"/>
      <c r="F6" s="1666"/>
      <c r="G6" s="1657" t="e">
        <f>(E6-F6)/F6</f>
        <v>#DIV/0!</v>
      </c>
      <c r="H6" s="1739"/>
    </row>
    <row r="7" spans="1:8" s="552" customFormat="1" ht="14.5">
      <c r="A7" s="715" t="s">
        <v>789</v>
      </c>
      <c r="B7" s="1630"/>
      <c r="C7" s="1646"/>
      <c r="D7" s="1657" t="e">
        <f>(B7-C7)/C7</f>
        <v>#DIV/0!</v>
      </c>
      <c r="E7" s="1671"/>
      <c r="F7" s="1666"/>
      <c r="G7" s="1657" t="e">
        <f>(E7-F7)/F7</f>
        <v>#DIV/0!</v>
      </c>
      <c r="H7" s="1739"/>
    </row>
    <row r="8" spans="1:8" s="552" customFormat="1" ht="14.5">
      <c r="A8" s="716" t="s">
        <v>790</v>
      </c>
      <c r="B8" s="1630"/>
      <c r="C8" s="1646"/>
      <c r="D8" s="1657" t="e">
        <f>(B8-C8)/C8</f>
        <v>#DIV/0!</v>
      </c>
      <c r="E8" s="1671"/>
      <c r="F8" s="1666"/>
      <c r="G8" s="1657" t="e">
        <f>(E8-F8)/F8</f>
        <v>#DIV/0!</v>
      </c>
      <c r="H8" s="1739"/>
    </row>
    <row r="9" spans="1:8" s="551" customFormat="1" ht="14.5">
      <c r="A9" s="714" t="s">
        <v>791</v>
      </c>
      <c r="B9" s="1629"/>
      <c r="C9" s="1645"/>
      <c r="D9" s="1656" t="e">
        <f>(B9-C9)/C9</f>
        <v>#DIV/0!</v>
      </c>
      <c r="E9" s="1670"/>
      <c r="F9" s="1665"/>
      <c r="G9" s="1656" t="e">
        <f>(E9-F9)/F9</f>
        <v>#DIV/0!</v>
      </c>
      <c r="H9" s="1740"/>
    </row>
    <row r="10" spans="1:8" ht="13">
      <c r="A10" s="717" t="s">
        <v>792</v>
      </c>
      <c r="B10" s="1631"/>
      <c r="C10" s="724"/>
      <c r="D10" s="1658"/>
      <c r="E10" s="1672"/>
      <c r="F10" s="724"/>
      <c r="G10" s="1658"/>
      <c r="H10" s="1615"/>
    </row>
    <row r="11" spans="1:8" s="551" customFormat="1" ht="14.5">
      <c r="A11" s="714" t="s">
        <v>793</v>
      </c>
      <c r="B11" s="1632"/>
      <c r="C11" s="1647"/>
      <c r="D11" s="1656" t="e">
        <f>(B11-C11)/C11</f>
        <v>#DIV/0!</v>
      </c>
      <c r="E11" s="1673"/>
      <c r="F11" s="1647"/>
      <c r="G11" s="1656" t="e">
        <f>(E11-F11)/F11</f>
        <v>#DIV/0!</v>
      </c>
      <c r="H11" s="1616"/>
    </row>
    <row r="12" spans="1:8" s="552" customFormat="1" ht="14.5">
      <c r="A12" s="715" t="s">
        <v>153</v>
      </c>
      <c r="B12" s="1633"/>
      <c r="C12" s="1648"/>
      <c r="D12" s="1659" t="s">
        <v>794</v>
      </c>
      <c r="E12" s="1674"/>
      <c r="F12" s="1650"/>
      <c r="G12" s="1659" t="s">
        <v>794</v>
      </c>
      <c r="H12" s="1616"/>
    </row>
    <row r="13" spans="1:8" s="552" customFormat="1" ht="14.5">
      <c r="A13" s="715" t="s">
        <v>795</v>
      </c>
      <c r="B13" s="1633"/>
      <c r="C13" s="1648"/>
      <c r="D13" s="1657" t="e">
        <f>(B13-C13)/C13</f>
        <v>#DIV/0!</v>
      </c>
      <c r="E13" s="1674"/>
      <c r="F13" s="1650"/>
      <c r="G13" s="1657" t="e">
        <f>(E13-F13)/F13</f>
        <v>#DIV/0!</v>
      </c>
      <c r="H13" s="1617"/>
    </row>
    <row r="14" spans="1:8" s="552" customFormat="1" ht="14.5">
      <c r="A14" s="715" t="s">
        <v>189</v>
      </c>
      <c r="B14" s="1633"/>
      <c r="C14" s="1648"/>
      <c r="D14" s="1657" t="e">
        <f>(B14-C14)/C14</f>
        <v>#DIV/0!</v>
      </c>
      <c r="E14" s="1674"/>
      <c r="F14" s="1650"/>
      <c r="G14" s="1657" t="e">
        <f>(E14-F14)/F14</f>
        <v>#DIV/0!</v>
      </c>
      <c r="H14" s="1617"/>
    </row>
    <row r="15" spans="1:8" s="551" customFormat="1" ht="14.5">
      <c r="A15" s="716" t="s">
        <v>796</v>
      </c>
      <c r="B15" s="1633"/>
      <c r="C15" s="1648"/>
      <c r="D15" s="1657" t="e">
        <f>(B15-C15)/C15</f>
        <v>#DIV/0!</v>
      </c>
      <c r="E15" s="1674"/>
      <c r="F15" s="1650"/>
      <c r="G15" s="1657" t="e">
        <f>(E15-F15)/F15</f>
        <v>#DIV/0!</v>
      </c>
      <c r="H15" s="1617"/>
    </row>
    <row r="16" spans="1:8" s="552" customFormat="1" ht="14.5">
      <c r="A16" s="716" t="s">
        <v>797</v>
      </c>
      <c r="B16" s="1633"/>
      <c r="C16" s="1648"/>
      <c r="D16" s="1657"/>
      <c r="E16" s="1674"/>
      <c r="F16" s="1648"/>
      <c r="G16" s="1657"/>
      <c r="H16" s="1617"/>
    </row>
    <row r="17" spans="1:8" s="552" customFormat="1" ht="14.5">
      <c r="A17" s="716" t="s">
        <v>798</v>
      </c>
      <c r="B17" s="1633"/>
      <c r="C17" s="1648"/>
      <c r="D17" s="1657" t="e">
        <f>(B17-C17)/C17</f>
        <v>#DIV/0!</v>
      </c>
      <c r="E17" s="1674"/>
      <c r="F17" s="1648"/>
      <c r="G17" s="1657" t="e">
        <f>(E17-F17)/F17</f>
        <v>#DIV/0!</v>
      </c>
      <c r="H17" s="1617"/>
    </row>
    <row r="18" spans="1:8" s="552" customFormat="1" ht="14.5">
      <c r="A18" s="716"/>
      <c r="B18" s="1633"/>
      <c r="C18" s="1648"/>
      <c r="D18" s="1657"/>
      <c r="E18" s="1674"/>
      <c r="F18" s="1648"/>
      <c r="G18" s="1657"/>
      <c r="H18" s="1617"/>
    </row>
    <row r="19" spans="1:8" s="552" customFormat="1" ht="14.5">
      <c r="A19" s="714" t="s">
        <v>799</v>
      </c>
      <c r="B19" s="1629"/>
      <c r="C19" s="1645"/>
      <c r="D19" s="1656" t="e">
        <f>(B19-C19)/C19</f>
        <v>#DIV/0!</v>
      </c>
      <c r="E19" s="1670"/>
      <c r="F19" s="1665"/>
      <c r="G19" s="1656" t="e">
        <f>(E19-F19)/F19</f>
        <v>#DIV/0!</v>
      </c>
      <c r="H19" s="1616"/>
    </row>
    <row r="20" spans="1:8" s="552" customFormat="1" ht="14.5">
      <c r="A20" s="715" t="s">
        <v>800</v>
      </c>
      <c r="B20" s="1634"/>
      <c r="C20" s="1646"/>
      <c r="D20" s="1657" t="e">
        <f>(B20-C20)/C20</f>
        <v>#DIV/0!</v>
      </c>
      <c r="E20" s="1671"/>
      <c r="F20" s="1669"/>
      <c r="G20" s="1657" t="e">
        <f>(E20-F20)/F20</f>
        <v>#DIV/0!</v>
      </c>
      <c r="H20" s="1617"/>
    </row>
    <row r="21" spans="1:8" ht="14.5">
      <c r="A21" s="715" t="s">
        <v>801</v>
      </c>
      <c r="B21" s="1634"/>
      <c r="C21" s="1646"/>
      <c r="D21" s="1657" t="e">
        <f>(B21-C21)/C21</f>
        <v>#DIV/0!</v>
      </c>
      <c r="E21" s="1671"/>
      <c r="F21" s="1669"/>
      <c r="G21" s="1657" t="e">
        <f>(E21-F21)/F21</f>
        <v>#DIV/0!</v>
      </c>
      <c r="H21" s="1617"/>
    </row>
    <row r="22" spans="1:8" ht="14.5">
      <c r="A22" s="715" t="s">
        <v>802</v>
      </c>
      <c r="B22" s="1635"/>
      <c r="C22" s="1649"/>
      <c r="D22" s="1657" t="e">
        <f>(B22-C22)/C22</f>
        <v>#DIV/0!</v>
      </c>
      <c r="E22" s="1675"/>
      <c r="F22" s="1665"/>
      <c r="G22" s="1657" t="e">
        <f>(E22-F22)/F22</f>
        <v>#DIV/0!</v>
      </c>
      <c r="H22" s="1617"/>
    </row>
    <row r="23" spans="1:8" ht="14.5">
      <c r="A23" s="716" t="s">
        <v>803</v>
      </c>
      <c r="B23" s="1634"/>
      <c r="C23" s="1646"/>
      <c r="D23" s="1657" t="e">
        <f>(B23-C23)/C23</f>
        <v>#DIV/0!</v>
      </c>
      <c r="E23" s="1671"/>
      <c r="F23" s="1669"/>
      <c r="G23" s="1657" t="e">
        <f>(E23-F23)/F23</f>
        <v>#DIV/0!</v>
      </c>
      <c r="H23" s="1617"/>
    </row>
    <row r="24" spans="1:8" ht="14.5">
      <c r="A24" s="716"/>
      <c r="B24" s="1636"/>
      <c r="C24" s="1650"/>
      <c r="D24" s="1657"/>
      <c r="E24" s="1676"/>
      <c r="F24" s="1650"/>
      <c r="G24" s="1657"/>
      <c r="H24" s="1617"/>
    </row>
    <row r="25" spans="1:8" ht="14.5">
      <c r="A25" s="716" t="s">
        <v>804</v>
      </c>
      <c r="B25" s="1634"/>
      <c r="C25" s="1646"/>
      <c r="D25" s="1659" t="s">
        <v>794</v>
      </c>
      <c r="E25" s="1671"/>
      <c r="F25" s="1666"/>
      <c r="G25" s="1659" t="s">
        <v>794</v>
      </c>
      <c r="H25" s="1617"/>
    </row>
    <row r="26" spans="1:8" ht="14.5">
      <c r="A26" s="716" t="s">
        <v>805</v>
      </c>
      <c r="B26" s="1634"/>
      <c r="C26" s="1646"/>
      <c r="D26" s="1657" t="e">
        <f>(B26-C26)/C26</f>
        <v>#DIV/0!</v>
      </c>
      <c r="E26" s="1671"/>
      <c r="F26" s="1666"/>
      <c r="G26" s="1657" t="e">
        <f>(E26-F26)/F26</f>
        <v>#DIV/0!</v>
      </c>
      <c r="H26" s="1617"/>
    </row>
    <row r="27" spans="1:8" ht="14.5">
      <c r="A27" s="716" t="s">
        <v>806</v>
      </c>
      <c r="B27" s="1634"/>
      <c r="C27" s="1646"/>
      <c r="D27" s="1657" t="e">
        <f>(B27-C27)/C27</f>
        <v>#DIV/0!</v>
      </c>
      <c r="E27" s="1671"/>
      <c r="F27" s="1666"/>
      <c r="G27" s="1657" t="e">
        <f>(E27-F27)/F27</f>
        <v>#DIV/0!</v>
      </c>
      <c r="H27" s="1617"/>
    </row>
    <row r="28" spans="1:8" ht="14.5">
      <c r="A28" s="716" t="s">
        <v>807</v>
      </c>
      <c r="B28" s="1634"/>
      <c r="C28" s="1646"/>
      <c r="D28" s="1657" t="e">
        <f>(B28-C28)/C28</f>
        <v>#DIV/0!</v>
      </c>
      <c r="E28" s="1671"/>
      <c r="F28" s="1666"/>
      <c r="G28" s="1657" t="e">
        <f>(E28-F28)/F28</f>
        <v>#DIV/0!</v>
      </c>
      <c r="H28" s="1617"/>
    </row>
    <row r="29" spans="1:8" s="551" customFormat="1" ht="14.5">
      <c r="A29" s="716" t="s">
        <v>808</v>
      </c>
      <c r="B29" s="1634"/>
      <c r="C29" s="1646"/>
      <c r="D29" s="1659" t="s">
        <v>794</v>
      </c>
      <c r="E29" s="1671"/>
      <c r="F29" s="1648"/>
      <c r="G29" s="1659" t="s">
        <v>794</v>
      </c>
      <c r="H29" s="1617"/>
    </row>
    <row r="30" spans="1:8" s="551" customFormat="1" ht="14.5">
      <c r="A30" s="716" t="s">
        <v>809</v>
      </c>
      <c r="B30" s="1634"/>
      <c r="C30" s="1646"/>
      <c r="D30" s="1657" t="e">
        <f>(B30-C30)/C30</f>
        <v>#DIV/0!</v>
      </c>
      <c r="E30" s="1671"/>
      <c r="F30" s="1666"/>
      <c r="G30" s="1657" t="e">
        <f>(E30-F30)/F30</f>
        <v>#DIV/0!</v>
      </c>
      <c r="H30" s="1617"/>
    </row>
    <row r="31" spans="1:8" ht="14.5">
      <c r="A31" s="718" t="s">
        <v>810</v>
      </c>
      <c r="B31" s="1635"/>
      <c r="C31" s="1649"/>
      <c r="D31" s="1656" t="e">
        <f>(B31-C31)/C31</f>
        <v>#DIV/0!</v>
      </c>
      <c r="E31" s="1675"/>
      <c r="F31" s="1667"/>
      <c r="G31" s="1656" t="e">
        <f>(E31-F31)/F31</f>
        <v>#DIV/0!</v>
      </c>
      <c r="H31" s="1617"/>
    </row>
    <row r="32" spans="1:8" ht="14.5">
      <c r="A32" s="716" t="s">
        <v>811</v>
      </c>
      <c r="B32" s="1634"/>
      <c r="C32" s="1646"/>
      <c r="D32" s="1657" t="e">
        <f>(B32-C32)/C32</f>
        <v>#DIV/0!</v>
      </c>
      <c r="E32" s="1671"/>
      <c r="F32" s="1666"/>
      <c r="G32" s="1657" t="e">
        <f>(E32-F32)/F32</f>
        <v>#DIV/0!</v>
      </c>
      <c r="H32" s="1617"/>
    </row>
    <row r="33" spans="1:8" ht="14.5">
      <c r="A33" s="718" t="s">
        <v>812</v>
      </c>
      <c r="B33" s="1635"/>
      <c r="C33" s="1649"/>
      <c r="D33" s="1656" t="e">
        <f>(B33-C33)/C33</f>
        <v>#DIV/0!</v>
      </c>
      <c r="E33" s="1675"/>
      <c r="F33" s="1667"/>
      <c r="G33" s="1656" t="e">
        <f>(E33-F33)/F33</f>
        <v>#DIV/0!</v>
      </c>
      <c r="H33" s="1617"/>
    </row>
    <row r="34" spans="1:8" ht="7.4" customHeight="1">
      <c r="A34" s="716"/>
      <c r="B34" s="1637"/>
      <c r="C34" s="1650"/>
      <c r="D34" s="1657"/>
      <c r="E34" s="1677"/>
      <c r="F34" s="1650"/>
      <c r="G34" s="1657"/>
      <c r="H34" s="1617"/>
    </row>
    <row r="35" spans="1:8" ht="14.5">
      <c r="A35" s="714" t="s">
        <v>813</v>
      </c>
      <c r="B35" s="1629"/>
      <c r="C35" s="1645"/>
      <c r="D35" s="1656" t="e">
        <f t="shared" ref="D35:D48" si="0">(B35-C35)/C35</f>
        <v>#DIV/0!</v>
      </c>
      <c r="E35" s="1670"/>
      <c r="F35" s="1665"/>
      <c r="G35" s="1656" t="e">
        <f t="shared" ref="G35:G48" si="1">(E35-F35)/F35</f>
        <v>#DIV/0!</v>
      </c>
      <c r="H35" s="1618"/>
    </row>
    <row r="36" spans="1:8" ht="14.5">
      <c r="A36" s="714" t="s">
        <v>814</v>
      </c>
      <c r="B36" s="1629"/>
      <c r="C36" s="1645"/>
      <c r="D36" s="1656" t="e">
        <f t="shared" si="0"/>
        <v>#DIV/0!</v>
      </c>
      <c r="E36" s="1670"/>
      <c r="F36" s="1647"/>
      <c r="G36" s="1656" t="e">
        <f t="shared" si="1"/>
        <v>#DIV/0!</v>
      </c>
      <c r="H36" s="1618"/>
    </row>
    <row r="37" spans="1:8" ht="14.5">
      <c r="A37" s="715" t="s">
        <v>815</v>
      </c>
      <c r="B37" s="1634"/>
      <c r="C37" s="1646"/>
      <c r="D37" s="1657" t="e">
        <f t="shared" si="0"/>
        <v>#DIV/0!</v>
      </c>
      <c r="E37" s="1671"/>
      <c r="F37" s="1666"/>
      <c r="G37" s="1657" t="e">
        <f t="shared" si="1"/>
        <v>#DIV/0!</v>
      </c>
      <c r="H37" s="1619"/>
    </row>
    <row r="38" spans="1:8" ht="14.5">
      <c r="A38" s="715" t="s">
        <v>816</v>
      </c>
      <c r="B38" s="1630"/>
      <c r="C38" s="1646"/>
      <c r="D38" s="1657" t="e">
        <f t="shared" si="0"/>
        <v>#DIV/0!</v>
      </c>
      <c r="E38" s="1671"/>
      <c r="F38" s="1666"/>
      <c r="G38" s="1657" t="e">
        <f t="shared" si="1"/>
        <v>#DIV/0!</v>
      </c>
      <c r="H38" s="1619"/>
    </row>
    <row r="39" spans="1:8" ht="14.5">
      <c r="A39" s="715" t="s">
        <v>817</v>
      </c>
      <c r="B39" s="1635"/>
      <c r="C39" s="1649"/>
      <c r="D39" s="1657" t="e">
        <f t="shared" si="0"/>
        <v>#DIV/0!</v>
      </c>
      <c r="E39" s="1675"/>
      <c r="F39" s="1668"/>
      <c r="G39" s="1657" t="e">
        <f t="shared" si="1"/>
        <v>#DIV/0!</v>
      </c>
      <c r="H39" s="1619"/>
    </row>
    <row r="40" spans="1:8" ht="14.5">
      <c r="A40" s="715" t="s">
        <v>818</v>
      </c>
      <c r="B40" s="1634"/>
      <c r="C40" s="1646"/>
      <c r="D40" s="1657" t="e">
        <f t="shared" si="0"/>
        <v>#DIV/0!</v>
      </c>
      <c r="E40" s="1671"/>
      <c r="F40" s="1648"/>
      <c r="G40" s="1657" t="e">
        <f t="shared" si="1"/>
        <v>#DIV/0!</v>
      </c>
      <c r="H40" s="1619"/>
    </row>
    <row r="41" spans="1:8" ht="14.5">
      <c r="A41" s="715" t="s">
        <v>819</v>
      </c>
      <c r="B41" s="1634"/>
      <c r="C41" s="1646"/>
      <c r="D41" s="1657" t="e">
        <f t="shared" si="0"/>
        <v>#DIV/0!</v>
      </c>
      <c r="E41" s="1671"/>
      <c r="F41" s="1666"/>
      <c r="G41" s="1657" t="e">
        <f t="shared" si="1"/>
        <v>#DIV/0!</v>
      </c>
      <c r="H41" s="1619"/>
    </row>
    <row r="42" spans="1:8" ht="14.5">
      <c r="A42" s="715" t="s">
        <v>820</v>
      </c>
      <c r="B42" s="1634"/>
      <c r="C42" s="1646"/>
      <c r="D42" s="1657" t="e">
        <f t="shared" si="0"/>
        <v>#DIV/0!</v>
      </c>
      <c r="E42" s="1671"/>
      <c r="F42" s="1648"/>
      <c r="G42" s="1657" t="e">
        <f t="shared" si="1"/>
        <v>#DIV/0!</v>
      </c>
      <c r="H42" s="1619"/>
    </row>
    <row r="43" spans="1:8" ht="14.5">
      <c r="A43" s="715" t="s">
        <v>821</v>
      </c>
      <c r="B43" s="1634"/>
      <c r="C43" s="1646"/>
      <c r="D43" s="1657" t="e">
        <f t="shared" si="0"/>
        <v>#DIV/0!</v>
      </c>
      <c r="E43" s="1671"/>
      <c r="F43" s="1666"/>
      <c r="G43" s="1657" t="e">
        <f t="shared" si="1"/>
        <v>#DIV/0!</v>
      </c>
      <c r="H43" s="1619"/>
    </row>
    <row r="44" spans="1:8" s="551" customFormat="1" ht="14.5">
      <c r="A44" s="715" t="s">
        <v>822</v>
      </c>
      <c r="B44" s="1634"/>
      <c r="C44" s="1646"/>
      <c r="D44" s="1657" t="e">
        <f t="shared" si="0"/>
        <v>#DIV/0!</v>
      </c>
      <c r="E44" s="1671"/>
      <c r="F44" s="1648"/>
      <c r="G44" s="1657" t="e">
        <f t="shared" si="1"/>
        <v>#DIV/0!</v>
      </c>
      <c r="H44" s="1619"/>
    </row>
    <row r="45" spans="1:8" ht="14.5">
      <c r="A45" s="715" t="s">
        <v>823</v>
      </c>
      <c r="B45" s="1634"/>
      <c r="C45" s="1646"/>
      <c r="D45" s="1657" t="e">
        <f t="shared" si="0"/>
        <v>#DIV/0!</v>
      </c>
      <c r="E45" s="1671"/>
      <c r="F45" s="1666"/>
      <c r="G45" s="1657" t="e">
        <f t="shared" si="1"/>
        <v>#DIV/0!</v>
      </c>
      <c r="H45" s="1619"/>
    </row>
    <row r="46" spans="1:8" ht="14.5">
      <c r="A46" s="715" t="s">
        <v>824</v>
      </c>
      <c r="B46" s="1634"/>
      <c r="C46" s="1646"/>
      <c r="D46" s="1657" t="e">
        <f t="shared" si="0"/>
        <v>#DIV/0!</v>
      </c>
      <c r="E46" s="1671"/>
      <c r="F46" s="1648"/>
      <c r="G46" s="1657" t="e">
        <f t="shared" si="1"/>
        <v>#DIV/0!</v>
      </c>
      <c r="H46" s="1619"/>
    </row>
    <row r="47" spans="1:8" ht="14.5">
      <c r="A47" s="715" t="s">
        <v>825</v>
      </c>
      <c r="B47" s="1634"/>
      <c r="C47" s="1646"/>
      <c r="D47" s="1657" t="e">
        <f t="shared" si="0"/>
        <v>#DIV/0!</v>
      </c>
      <c r="E47" s="1671"/>
      <c r="F47" s="1666"/>
      <c r="G47" s="1657" t="e">
        <f t="shared" si="1"/>
        <v>#DIV/0!</v>
      </c>
      <c r="H47" s="1619"/>
    </row>
    <row r="48" spans="1:8" ht="14.5">
      <c r="A48" s="715" t="s">
        <v>826</v>
      </c>
      <c r="B48" s="1634"/>
      <c r="C48" s="1646"/>
      <c r="D48" s="1657" t="e">
        <f t="shared" si="0"/>
        <v>#DIV/0!</v>
      </c>
      <c r="E48" s="1671"/>
      <c r="F48" s="1648"/>
      <c r="G48" s="1657" t="e">
        <f t="shared" si="1"/>
        <v>#DIV/0!</v>
      </c>
      <c r="H48" s="1619"/>
    </row>
    <row r="49" spans="1:8" s="551" customFormat="1" ht="13">
      <c r="A49" s="717" t="s">
        <v>827</v>
      </c>
      <c r="B49" s="1638"/>
      <c r="C49" s="725"/>
      <c r="D49" s="1660"/>
      <c r="E49" s="1678"/>
      <c r="F49" s="725"/>
      <c r="G49" s="1660"/>
      <c r="H49" s="1620"/>
    </row>
    <row r="50" spans="1:8" s="550" customFormat="1" ht="13">
      <c r="A50" s="719" t="s">
        <v>828</v>
      </c>
      <c r="B50" s="1639"/>
      <c r="C50" s="726"/>
      <c r="D50" s="1661"/>
      <c r="E50" s="1679"/>
      <c r="F50" s="726"/>
      <c r="G50" s="1661"/>
      <c r="H50" s="1621"/>
    </row>
    <row r="51" spans="1:8" s="550" customFormat="1" ht="14.5">
      <c r="A51" s="720" t="s">
        <v>829</v>
      </c>
      <c r="B51" s="1637"/>
      <c r="C51" s="1651"/>
      <c r="D51" s="1657" t="e">
        <f t="shared" ref="D51:D57" si="2">(B51-C51)/C51</f>
        <v>#DIV/0!</v>
      </c>
      <c r="E51" s="1680"/>
      <c r="F51" s="1669"/>
      <c r="G51" s="1657" t="e">
        <f t="shared" ref="G51:G57" si="3">(E51-F51)/F51</f>
        <v>#DIV/0!</v>
      </c>
      <c r="H51" s="1622"/>
    </row>
    <row r="52" spans="1:8" s="550" customFormat="1" ht="14.5">
      <c r="A52" s="720" t="s">
        <v>830</v>
      </c>
      <c r="B52" s="1637"/>
      <c r="C52" s="1651"/>
      <c r="D52" s="1657" t="e">
        <f t="shared" si="2"/>
        <v>#DIV/0!</v>
      </c>
      <c r="E52" s="1680"/>
      <c r="F52" s="1669"/>
      <c r="G52" s="1657" t="e">
        <f t="shared" si="3"/>
        <v>#DIV/0!</v>
      </c>
      <c r="H52" s="1622"/>
    </row>
    <row r="53" spans="1:8" s="550" customFormat="1" ht="14.5">
      <c r="A53" s="720" t="s">
        <v>831</v>
      </c>
      <c r="B53" s="1637"/>
      <c r="C53" s="1651"/>
      <c r="D53" s="1657" t="e">
        <f t="shared" si="2"/>
        <v>#DIV/0!</v>
      </c>
      <c r="E53" s="1680"/>
      <c r="F53" s="1669"/>
      <c r="G53" s="1657" t="e">
        <f t="shared" si="3"/>
        <v>#DIV/0!</v>
      </c>
      <c r="H53" s="1622"/>
    </row>
    <row r="54" spans="1:8" s="551" customFormat="1" ht="14.5">
      <c r="A54" s="721" t="s">
        <v>86</v>
      </c>
      <c r="B54" s="1629"/>
      <c r="C54" s="1645"/>
      <c r="D54" s="1656" t="e">
        <f t="shared" si="2"/>
        <v>#DIV/0!</v>
      </c>
      <c r="E54" s="1585"/>
      <c r="F54" s="1665"/>
      <c r="G54" s="1656" t="e">
        <f t="shared" si="3"/>
        <v>#DIV/0!</v>
      </c>
      <c r="H54" s="1623"/>
    </row>
    <row r="55" spans="1:8" s="550" customFormat="1" ht="14.5">
      <c r="A55" s="720" t="s">
        <v>832</v>
      </c>
      <c r="B55" s="1629"/>
      <c r="C55" s="1645"/>
      <c r="D55" s="1657" t="e">
        <f t="shared" si="2"/>
        <v>#DIV/0!</v>
      </c>
      <c r="E55" s="1585"/>
      <c r="F55" s="1665"/>
      <c r="G55" s="1657" t="e">
        <f t="shared" si="3"/>
        <v>#DIV/0!</v>
      </c>
      <c r="H55" s="1622"/>
    </row>
    <row r="56" spans="1:8" ht="14.5">
      <c r="A56" s="720" t="s">
        <v>833</v>
      </c>
      <c r="B56" s="1629"/>
      <c r="C56" s="1645"/>
      <c r="D56" s="1657" t="e">
        <f t="shared" si="2"/>
        <v>#DIV/0!</v>
      </c>
      <c r="E56" s="1585"/>
      <c r="F56" s="1665"/>
      <c r="G56" s="1657" t="e">
        <f t="shared" si="3"/>
        <v>#DIV/0!</v>
      </c>
      <c r="H56" s="1622"/>
    </row>
    <row r="57" spans="1:8" s="550" customFormat="1" ht="14.5">
      <c r="A57" s="720" t="s">
        <v>834</v>
      </c>
      <c r="B57" s="1637"/>
      <c r="C57" s="1651"/>
      <c r="D57" s="1657" t="e">
        <f t="shared" si="2"/>
        <v>#DIV/0!</v>
      </c>
      <c r="E57" s="1680"/>
      <c r="F57" s="1669"/>
      <c r="G57" s="1657" t="e">
        <f t="shared" si="3"/>
        <v>#DIV/0!</v>
      </c>
      <c r="H57" s="1622"/>
    </row>
    <row r="58" spans="1:8" ht="13">
      <c r="A58" s="719" t="s">
        <v>835</v>
      </c>
      <c r="B58" s="1640"/>
      <c r="C58" s="726"/>
      <c r="D58" s="1661"/>
      <c r="E58" s="1679"/>
      <c r="F58" s="726"/>
      <c r="G58" s="1661"/>
      <c r="H58" s="1621"/>
    </row>
    <row r="59" spans="1:8" ht="14.5">
      <c r="A59" s="714" t="s">
        <v>836</v>
      </c>
      <c r="B59" s="1629"/>
      <c r="C59" s="1645"/>
      <c r="D59" s="1656" t="e">
        <f>(B59-C59)/C59</f>
        <v>#DIV/0!</v>
      </c>
      <c r="E59" s="1670"/>
      <c r="F59" s="1645"/>
      <c r="G59" s="1656" t="e">
        <f>(E59-F59)/F59</f>
        <v>#DIV/0!</v>
      </c>
      <c r="H59" s="1624"/>
    </row>
    <row r="60" spans="1:8" ht="14.5">
      <c r="A60" s="722" t="s">
        <v>837</v>
      </c>
      <c r="B60" s="1641"/>
      <c r="C60" s="1652"/>
      <c r="D60" s="1662" t="e">
        <f>(B60-C60)/C60</f>
        <v>#DIV/0!</v>
      </c>
      <c r="E60" s="1681"/>
      <c r="F60" s="1652"/>
      <c r="G60" s="1657" t="e">
        <f>(E60-F60)/F60</f>
        <v>#DIV/0!</v>
      </c>
      <c r="H60" s="1619"/>
    </row>
    <row r="61" spans="1:8" ht="14.5">
      <c r="A61" s="720" t="s">
        <v>838</v>
      </c>
      <c r="B61" s="1641"/>
      <c r="C61" s="1652"/>
      <c r="D61" s="1662" t="e">
        <f>(B61-C61)/C61</f>
        <v>#DIV/0!</v>
      </c>
      <c r="E61" s="1681"/>
      <c r="F61" s="1652"/>
      <c r="G61" s="1657" t="e">
        <f>(E61-F61)/F61</f>
        <v>#DIV/0!</v>
      </c>
      <c r="H61" s="1619"/>
    </row>
    <row r="62" spans="1:8" ht="14.5">
      <c r="A62" s="722" t="s">
        <v>839</v>
      </c>
      <c r="B62" s="1641"/>
      <c r="C62" s="1652"/>
      <c r="D62" s="1662" t="e">
        <f>(B62-C62)/C62</f>
        <v>#DIV/0!</v>
      </c>
      <c r="E62" s="1681"/>
      <c r="F62" s="1652"/>
      <c r="G62" s="1657" t="e">
        <f>(E62-F62)/F62</f>
        <v>#DIV/0!</v>
      </c>
      <c r="H62" s="1619"/>
    </row>
    <row r="63" spans="1:8" ht="14.25" customHeight="1">
      <c r="A63" s="722"/>
      <c r="B63" s="1641"/>
      <c r="C63" s="1652"/>
      <c r="D63" s="1662"/>
      <c r="E63" s="1681"/>
      <c r="F63" s="1652"/>
      <c r="G63" s="1657"/>
      <c r="H63" s="1619"/>
    </row>
    <row r="64" spans="1:8" ht="14.5">
      <c r="A64" s="722" t="s">
        <v>840</v>
      </c>
      <c r="B64" s="1642"/>
      <c r="C64" s="1653"/>
      <c r="D64" s="1662" t="e">
        <f>(B64-C64)/C64</f>
        <v>#DIV/0!</v>
      </c>
      <c r="E64" s="1682"/>
      <c r="F64" s="1653"/>
      <c r="G64" s="1657" t="e">
        <f>(E64-F64)/F64</f>
        <v>#DIV/0!</v>
      </c>
      <c r="H64" s="1625"/>
    </row>
    <row r="65" spans="1:8" ht="14.5">
      <c r="A65" s="722" t="s">
        <v>841</v>
      </c>
      <c r="B65" s="1641"/>
      <c r="C65" s="1652"/>
      <c r="D65" s="1662" t="e">
        <f>(B65-C65)/C65</f>
        <v>#DIV/0!</v>
      </c>
      <c r="E65" s="1681"/>
      <c r="F65" s="1652"/>
      <c r="G65" s="1657" t="e">
        <f>(E65-F65)/F65</f>
        <v>#DIV/0!</v>
      </c>
      <c r="H65" s="1619"/>
    </row>
    <row r="66" spans="1:8" ht="7.4" customHeight="1">
      <c r="A66" s="722"/>
      <c r="B66" s="1641"/>
      <c r="C66" s="1652"/>
      <c r="D66" s="1662"/>
      <c r="E66" s="1681"/>
      <c r="F66" s="1652"/>
      <c r="G66" s="1657"/>
      <c r="H66" s="1619"/>
    </row>
    <row r="67" spans="1:8" ht="14.5">
      <c r="A67" s="722" t="s">
        <v>842</v>
      </c>
      <c r="B67" s="1642"/>
      <c r="C67" s="1653"/>
      <c r="D67" s="1662" t="e">
        <f>(B67-C67)/C67</f>
        <v>#DIV/0!</v>
      </c>
      <c r="E67" s="1682"/>
      <c r="F67" s="1653"/>
      <c r="G67" s="1657" t="e">
        <f>(E67-F67)/F67</f>
        <v>#DIV/0!</v>
      </c>
      <c r="H67" s="1619"/>
    </row>
    <row r="68" spans="1:8" ht="14.5">
      <c r="A68" s="720" t="s">
        <v>843</v>
      </c>
      <c r="B68" s="1641"/>
      <c r="C68" s="1652"/>
      <c r="D68" s="1662" t="e">
        <f>(B68-C68)/C68</f>
        <v>#DIV/0!</v>
      </c>
      <c r="E68" s="1681"/>
      <c r="F68" s="1652"/>
      <c r="G68" s="1657" t="e">
        <f>(E68-F68)/F68</f>
        <v>#DIV/0!</v>
      </c>
      <c r="H68" s="1619"/>
    </row>
    <row r="69" spans="1:8" ht="14.5">
      <c r="A69" s="722" t="s">
        <v>844</v>
      </c>
      <c r="B69" s="1643"/>
      <c r="C69" s="1654"/>
      <c r="D69" s="1657" t="e">
        <f>(B69-C69)/C69</f>
        <v>#DIV/0!</v>
      </c>
      <c r="E69" s="1682"/>
      <c r="F69" s="1654"/>
      <c r="G69" s="1657" t="e">
        <f>(E69-F69)/F69</f>
        <v>#DIV/0!</v>
      </c>
      <c r="H69" s="1619"/>
    </row>
    <row r="70" spans="1:8" ht="6" customHeight="1">
      <c r="A70" s="722"/>
      <c r="B70" s="1636"/>
      <c r="C70" s="1650"/>
      <c r="D70" s="1657"/>
      <c r="E70" s="1676"/>
      <c r="F70" s="1650"/>
      <c r="G70" s="1657"/>
      <c r="H70" s="1619"/>
    </row>
    <row r="71" spans="1:8" ht="14.5">
      <c r="A71" s="722" t="s">
        <v>845</v>
      </c>
      <c r="B71" s="1636"/>
      <c r="C71" s="1650"/>
      <c r="D71" s="1657" t="e">
        <f>(B71-C71)/C71</f>
        <v>#DIV/0!</v>
      </c>
      <c r="E71" s="1676"/>
      <c r="F71" s="1650"/>
      <c r="G71" s="1657" t="e">
        <f>(E71-F71)/F71</f>
        <v>#DIV/0!</v>
      </c>
      <c r="H71" s="1619"/>
    </row>
    <row r="72" spans="1:8" ht="14.5">
      <c r="A72" s="722" t="s">
        <v>846</v>
      </c>
      <c r="B72" s="1636"/>
      <c r="C72" s="1650"/>
      <c r="D72" s="1657" t="e">
        <f>(B72-C72)/C72</f>
        <v>#DIV/0!</v>
      </c>
      <c r="E72" s="1676"/>
      <c r="F72" s="1650"/>
      <c r="G72" s="1657" t="e">
        <f>(E72-F72)/F72</f>
        <v>#DIV/0!</v>
      </c>
      <c r="H72" s="1619"/>
    </row>
    <row r="73" spans="1:8" ht="14.5">
      <c r="A73" s="722" t="s">
        <v>847</v>
      </c>
      <c r="B73" s="1636"/>
      <c r="C73" s="1650"/>
      <c r="D73" s="1657" t="e">
        <f>(B73-C73)/C73</f>
        <v>#DIV/0!</v>
      </c>
      <c r="E73" s="1676"/>
      <c r="F73" s="1650"/>
      <c r="G73" s="1657" t="e">
        <f>(E73-F73)/F73</f>
        <v>#DIV/0!</v>
      </c>
      <c r="H73" s="1619"/>
    </row>
    <row r="74" spans="1:8" ht="14.5">
      <c r="A74" s="722" t="s">
        <v>848</v>
      </c>
      <c r="B74" s="1636"/>
      <c r="C74" s="1650"/>
      <c r="D74" s="1657" t="e">
        <f>(B74-C74)/C74</f>
        <v>#DIV/0!</v>
      </c>
      <c r="E74" s="1676"/>
      <c r="F74" s="1650"/>
      <c r="G74" s="1657" t="e">
        <f>(E74-F74)/F74</f>
        <v>#DIV/0!</v>
      </c>
      <c r="H74" s="1619"/>
    </row>
    <row r="75" spans="1:8" ht="7.4" customHeight="1">
      <c r="A75" s="722"/>
      <c r="B75" s="1636"/>
      <c r="C75" s="1650"/>
      <c r="D75" s="1657"/>
      <c r="E75" s="1676"/>
      <c r="F75" s="1650"/>
      <c r="G75" s="1657"/>
      <c r="H75" s="1619"/>
    </row>
    <row r="76" spans="1:8" ht="14.5">
      <c r="A76" s="714" t="s">
        <v>849</v>
      </c>
      <c r="B76" s="1632"/>
      <c r="C76" s="1647"/>
      <c r="D76" s="1656" t="e">
        <f t="shared" ref="D76:D81" si="4">(B76-C76)/C76</f>
        <v>#DIV/0!</v>
      </c>
      <c r="E76" s="1673"/>
      <c r="F76" s="1647"/>
      <c r="G76" s="1656" t="e">
        <f t="shared" ref="G76:G81" si="5">(E76-F76)/F76</f>
        <v>#DIV/0!</v>
      </c>
      <c r="H76" s="1617"/>
    </row>
    <row r="77" spans="1:8" ht="14.5">
      <c r="A77" s="722" t="s">
        <v>850</v>
      </c>
      <c r="B77" s="1636"/>
      <c r="C77" s="1650"/>
      <c r="D77" s="1657" t="e">
        <f t="shared" si="4"/>
        <v>#DIV/0!</v>
      </c>
      <c r="E77" s="1676"/>
      <c r="F77" s="1650"/>
      <c r="G77" s="1657" t="e">
        <f t="shared" si="5"/>
        <v>#DIV/0!</v>
      </c>
      <c r="H77" s="1617"/>
    </row>
    <row r="78" spans="1:8" ht="14.5">
      <c r="A78" s="722" t="s">
        <v>851</v>
      </c>
      <c r="B78" s="1636"/>
      <c r="C78" s="1650"/>
      <c r="D78" s="1657" t="e">
        <f t="shared" si="4"/>
        <v>#DIV/0!</v>
      </c>
      <c r="E78" s="1676"/>
      <c r="F78" s="1650"/>
      <c r="G78" s="1657" t="e">
        <f t="shared" si="5"/>
        <v>#DIV/0!</v>
      </c>
      <c r="H78" s="1617"/>
    </row>
    <row r="79" spans="1:8" ht="14.5">
      <c r="A79" s="722" t="s">
        <v>852</v>
      </c>
      <c r="B79" s="1636"/>
      <c r="C79" s="1650"/>
      <c r="D79" s="1657" t="e">
        <f t="shared" si="4"/>
        <v>#DIV/0!</v>
      </c>
      <c r="E79" s="1676"/>
      <c r="F79" s="1650"/>
      <c r="G79" s="1657" t="e">
        <f t="shared" si="5"/>
        <v>#DIV/0!</v>
      </c>
      <c r="H79" s="1617"/>
    </row>
    <row r="80" spans="1:8" ht="14.5">
      <c r="A80" s="722" t="s">
        <v>853</v>
      </c>
      <c r="B80" s="1636"/>
      <c r="C80" s="1650"/>
      <c r="D80" s="1657" t="e">
        <f t="shared" si="4"/>
        <v>#DIV/0!</v>
      </c>
      <c r="E80" s="1676"/>
      <c r="F80" s="1650"/>
      <c r="G80" s="1657" t="e">
        <f t="shared" si="5"/>
        <v>#DIV/0!</v>
      </c>
      <c r="H80" s="1617"/>
    </row>
    <row r="81" spans="1:8" ht="14.5">
      <c r="A81" s="722" t="s">
        <v>854</v>
      </c>
      <c r="B81" s="1636"/>
      <c r="C81" s="1650"/>
      <c r="D81" s="1657" t="e">
        <f t="shared" si="4"/>
        <v>#DIV/0!</v>
      </c>
      <c r="E81" s="1676"/>
      <c r="F81" s="1650"/>
      <c r="G81" s="1657" t="e">
        <f t="shared" si="5"/>
        <v>#DIV/0!</v>
      </c>
      <c r="H81" s="1617"/>
    </row>
    <row r="82" spans="1:8" ht="15" customHeight="1">
      <c r="A82" s="722"/>
      <c r="B82" s="1636"/>
      <c r="C82" s="1650"/>
      <c r="D82" s="1657"/>
      <c r="E82" s="1676"/>
      <c r="F82" s="1650"/>
      <c r="G82" s="1657"/>
      <c r="H82" s="1617"/>
    </row>
    <row r="83" spans="1:8" ht="14.5">
      <c r="A83" s="722" t="s">
        <v>855</v>
      </c>
      <c r="B83" s="1636"/>
      <c r="C83" s="1650"/>
      <c r="D83" s="1657" t="e">
        <f>(B83-C83)/C83</f>
        <v>#DIV/0!</v>
      </c>
      <c r="E83" s="1676"/>
      <c r="F83" s="1650"/>
      <c r="G83" s="1657" t="e">
        <f t="shared" ref="G83:G88" si="6">(E83-F83)/F83</f>
        <v>#DIV/0!</v>
      </c>
      <c r="H83" s="1617"/>
    </row>
    <row r="84" spans="1:8" ht="14.5">
      <c r="A84" s="722" t="s">
        <v>856</v>
      </c>
      <c r="B84" s="1636"/>
      <c r="C84" s="1650"/>
      <c r="D84" s="1657" t="e">
        <f>(B84-C84)/C84</f>
        <v>#DIV/0!</v>
      </c>
      <c r="E84" s="1676"/>
      <c r="F84" s="1650"/>
      <c r="G84" s="1657" t="e">
        <f t="shared" si="6"/>
        <v>#DIV/0!</v>
      </c>
      <c r="H84" s="1617"/>
    </row>
    <row r="85" spans="1:8" ht="14.5">
      <c r="A85" s="722" t="s">
        <v>857</v>
      </c>
      <c r="B85" s="1636"/>
      <c r="C85" s="1650"/>
      <c r="D85" s="1657" t="e">
        <f>(B86-C86)/C86</f>
        <v>#DIV/0!</v>
      </c>
      <c r="E85" s="1676"/>
      <c r="F85" s="1650"/>
      <c r="G85" s="1657" t="e">
        <f t="shared" si="6"/>
        <v>#DIV/0!</v>
      </c>
      <c r="H85" s="1617"/>
    </row>
    <row r="86" spans="1:8" ht="12" customHeight="1">
      <c r="A86" s="720" t="s">
        <v>858</v>
      </c>
      <c r="B86" s="1641"/>
      <c r="C86" s="1652"/>
      <c r="D86" s="1662" t="e">
        <f>(B87-C87)/C87</f>
        <v>#DIV/0!</v>
      </c>
      <c r="E86" s="1681"/>
      <c r="F86" s="1652"/>
      <c r="G86" s="1657" t="e">
        <f t="shared" si="6"/>
        <v>#DIV/0!</v>
      </c>
      <c r="H86" s="1617"/>
    </row>
    <row r="87" spans="1:8" ht="12" customHeight="1">
      <c r="A87" s="720" t="s">
        <v>859</v>
      </c>
      <c r="B87" s="1641"/>
      <c r="C87" s="1652"/>
      <c r="D87" s="1662" t="e">
        <f>(B87-C87)/C87</f>
        <v>#DIV/0!</v>
      </c>
      <c r="E87" s="1681"/>
      <c r="F87" s="1652"/>
      <c r="G87" s="1657" t="e">
        <f t="shared" si="6"/>
        <v>#DIV/0!</v>
      </c>
      <c r="H87" s="1617"/>
    </row>
    <row r="88" spans="1:8" ht="14.5">
      <c r="A88" s="723" t="s">
        <v>860</v>
      </c>
      <c r="B88" s="1644"/>
      <c r="C88" s="1655"/>
      <c r="D88" s="1663" t="e">
        <f>(B88-C88)/C88</f>
        <v>#DIV/0!</v>
      </c>
      <c r="E88" s="1683"/>
      <c r="F88" s="1655"/>
      <c r="G88" s="1664" t="e">
        <f t="shared" si="6"/>
        <v>#DIV/0!</v>
      </c>
      <c r="H88" s="1626"/>
    </row>
  </sheetData>
  <mergeCells count="1">
    <mergeCell ref="H5:H9"/>
  </mergeCells>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326"/>
  <sheetViews>
    <sheetView showGridLines="0" zoomScale="130" zoomScaleNormal="130" zoomScaleSheetLayoutView="100" workbookViewId="0">
      <pane xSplit="2" ySplit="3" topLeftCell="C4" activePane="bottomRight" state="frozen"/>
      <selection pane="topRight" activeCell="C1" sqref="C1"/>
      <selection pane="bottomLeft" activeCell="A4" sqref="A4"/>
      <selection pane="bottomRight" activeCell="B32" sqref="B32"/>
    </sheetView>
  </sheetViews>
  <sheetFormatPr baseColWidth="10" defaultColWidth="11.26953125" defaultRowHeight="12.5"/>
  <cols>
    <col min="1" max="1" width="2.26953125" customWidth="1"/>
    <col min="2" max="2" width="30.54296875" customWidth="1"/>
    <col min="3" max="3" width="9.26953125" customWidth="1"/>
    <col min="4" max="5" width="10.54296875" customWidth="1"/>
    <col min="6" max="6" width="10.26953125" bestFit="1" customWidth="1"/>
    <col min="7" max="8" width="10.54296875" customWidth="1"/>
  </cols>
  <sheetData>
    <row r="1" spans="1:8" ht="13">
      <c r="A1" s="6" t="s">
        <v>24</v>
      </c>
      <c r="B1" s="4"/>
      <c r="C1" s="4"/>
      <c r="D1" s="4"/>
      <c r="E1" s="4"/>
      <c r="F1" s="4"/>
      <c r="G1" s="4"/>
      <c r="H1" s="4"/>
    </row>
    <row r="2" spans="1:8" ht="13" thickBot="1"/>
    <row r="3" spans="1:8" ht="13" thickBot="1">
      <c r="A3" s="1019"/>
      <c r="B3" s="1019"/>
      <c r="C3" s="480" t="s">
        <v>123</v>
      </c>
      <c r="D3" s="481" t="s">
        <v>124</v>
      </c>
      <c r="E3" s="481" t="s">
        <v>125</v>
      </c>
      <c r="F3" s="481" t="s">
        <v>126</v>
      </c>
      <c r="G3" s="481" t="s">
        <v>127</v>
      </c>
      <c r="H3" s="532" t="s">
        <v>128</v>
      </c>
    </row>
    <row r="4" spans="1:8">
      <c r="B4" s="531" t="s">
        <v>861</v>
      </c>
      <c r="C4" s="530"/>
      <c r="D4" s="530"/>
      <c r="E4" s="530"/>
      <c r="F4" s="530"/>
      <c r="G4" s="530"/>
      <c r="H4" s="529"/>
    </row>
    <row r="5" spans="1:8">
      <c r="B5" s="526" t="s">
        <v>862</v>
      </c>
      <c r="C5" s="501"/>
      <c r="D5" s="501"/>
      <c r="E5" s="510" t="str">
        <f t="shared" ref="E5:E11" si="0">IF(ISERROR((C5-D5)/D5),"-",(C5-D5)/D5)</f>
        <v>-</v>
      </c>
      <c r="F5" s="501"/>
      <c r="G5" s="501"/>
      <c r="H5" s="525" t="str">
        <f t="shared" ref="H5:H11" si="1">IF(ISERROR((F5-G5)/G5),"-",(F5-G5)/G5)</f>
        <v>-</v>
      </c>
    </row>
    <row r="6" spans="1:8">
      <c r="B6" s="526" t="s">
        <v>863</v>
      </c>
      <c r="C6" s="501"/>
      <c r="D6" s="501"/>
      <c r="E6" s="510" t="str">
        <f t="shared" si="0"/>
        <v>-</v>
      </c>
      <c r="F6" s="501"/>
      <c r="G6" s="501"/>
      <c r="H6" s="525" t="str">
        <f t="shared" si="1"/>
        <v>-</v>
      </c>
    </row>
    <row r="7" spans="1:8">
      <c r="B7" s="528" t="s">
        <v>864</v>
      </c>
      <c r="C7" s="28">
        <f>SUM(C5:C6)</f>
        <v>0</v>
      </c>
      <c r="D7" s="28">
        <f>SUM(D5:D6)</f>
        <v>0</v>
      </c>
      <c r="E7" s="498" t="str">
        <f t="shared" si="0"/>
        <v>-</v>
      </c>
      <c r="F7" s="28">
        <f>SUM(F5:F6)</f>
        <v>0</v>
      </c>
      <c r="G7" s="28">
        <f>SUM(G5:G6)</f>
        <v>0</v>
      </c>
      <c r="H7" s="527" t="str">
        <f t="shared" si="1"/>
        <v>-</v>
      </c>
    </row>
    <row r="8" spans="1:8">
      <c r="B8" s="526" t="s">
        <v>865</v>
      </c>
      <c r="C8" s="501"/>
      <c r="D8" s="501"/>
      <c r="E8" s="510" t="str">
        <f t="shared" si="0"/>
        <v>-</v>
      </c>
      <c r="F8" s="501"/>
      <c r="G8" s="501"/>
      <c r="H8" s="525" t="str">
        <f t="shared" si="1"/>
        <v>-</v>
      </c>
    </row>
    <row r="9" spans="1:8">
      <c r="B9" s="526" t="s">
        <v>866</v>
      </c>
      <c r="C9" s="501"/>
      <c r="D9" s="501"/>
      <c r="E9" s="510" t="str">
        <f t="shared" si="0"/>
        <v>-</v>
      </c>
      <c r="F9" s="501"/>
      <c r="G9" s="501"/>
      <c r="H9" s="525" t="str">
        <f t="shared" si="1"/>
        <v>-</v>
      </c>
    </row>
    <row r="10" spans="1:8" ht="13" thickBot="1">
      <c r="B10" s="524" t="s">
        <v>867</v>
      </c>
      <c r="C10" s="522">
        <f>SUM(C8:C9)</f>
        <v>0</v>
      </c>
      <c r="D10" s="522">
        <f>SUM(D8:D9)</f>
        <v>0</v>
      </c>
      <c r="E10" s="523" t="str">
        <f t="shared" si="0"/>
        <v>-</v>
      </c>
      <c r="F10" s="522">
        <f>SUM(F8:F9)</f>
        <v>0</v>
      </c>
      <c r="G10" s="522">
        <f>SUM(G8:G9)</f>
        <v>0</v>
      </c>
      <c r="H10" s="521" t="str">
        <f t="shared" si="1"/>
        <v>-</v>
      </c>
    </row>
    <row r="11" spans="1:8" ht="13" thickBot="1">
      <c r="B11" s="520" t="s">
        <v>868</v>
      </c>
      <c r="C11" s="518">
        <f>SUM(C10,C7)</f>
        <v>0</v>
      </c>
      <c r="D11" s="518">
        <f>SUM(D10,D7)</f>
        <v>0</v>
      </c>
      <c r="E11" s="519" t="str">
        <f t="shared" si="0"/>
        <v>-</v>
      </c>
      <c r="F11" s="518">
        <f>SUM(F10,F7)</f>
        <v>0</v>
      </c>
      <c r="G11" s="518">
        <f>SUM(G10,G7)</f>
        <v>0</v>
      </c>
      <c r="H11" s="517" t="str">
        <f t="shared" si="1"/>
        <v>-</v>
      </c>
    </row>
    <row r="12" spans="1:8" s="488" customFormat="1" ht="13" thickBot="1">
      <c r="A12"/>
      <c r="B12" s="1020"/>
      <c r="C12" s="1021"/>
      <c r="D12" s="1021"/>
      <c r="E12" s="1021"/>
      <c r="F12" s="1021"/>
      <c r="G12" s="1021"/>
      <c r="H12" s="1021"/>
    </row>
    <row r="13" spans="1:8" ht="13" thickTop="1">
      <c r="B13" s="516" t="s">
        <v>869</v>
      </c>
      <c r="C13" s="687"/>
      <c r="D13" s="687"/>
      <c r="E13" s="515"/>
      <c r="F13" s="687"/>
      <c r="G13" s="687"/>
      <c r="H13" s="514"/>
    </row>
    <row r="14" spans="1:8">
      <c r="B14" s="503" t="s">
        <v>870</v>
      </c>
      <c r="C14" s="512"/>
      <c r="D14" s="512"/>
      <c r="E14" s="513"/>
      <c r="F14" s="512"/>
      <c r="G14" s="512"/>
      <c r="H14" s="511"/>
    </row>
    <row r="15" spans="1:8">
      <c r="B15" s="507" t="s">
        <v>871</v>
      </c>
      <c r="C15" s="501"/>
      <c r="D15" s="501"/>
      <c r="E15" s="510" t="str">
        <f t="shared" ref="E15:E19" si="2">IF(ISERROR((C15-D15)/D15),"-",(C15-D15)/D15)</f>
        <v>-</v>
      </c>
      <c r="F15" s="501"/>
      <c r="G15" s="501"/>
      <c r="H15" s="500" t="str">
        <f t="shared" ref="H15:H19" si="3">IF(ISERROR((F15-G15)/G15),"-",(F15-G15)/G15)</f>
        <v>-</v>
      </c>
    </row>
    <row r="16" spans="1:8">
      <c r="B16" s="507" t="s">
        <v>872</v>
      </c>
      <c r="C16" s="501"/>
      <c r="D16" s="501"/>
      <c r="E16" s="510" t="str">
        <f t="shared" si="2"/>
        <v>-</v>
      </c>
      <c r="F16" s="501"/>
      <c r="G16" s="501"/>
      <c r="H16" s="500" t="str">
        <f t="shared" si="3"/>
        <v>-</v>
      </c>
    </row>
    <row r="17" spans="2:8">
      <c r="B17" s="507" t="s">
        <v>873</v>
      </c>
      <c r="C17" s="501"/>
      <c r="D17" s="501"/>
      <c r="E17" s="502" t="str">
        <f t="shared" si="2"/>
        <v>-</v>
      </c>
      <c r="F17" s="501"/>
      <c r="G17" s="501"/>
      <c r="H17" s="500" t="str">
        <f t="shared" si="3"/>
        <v>-</v>
      </c>
    </row>
    <row r="18" spans="2:8">
      <c r="B18" s="507" t="s">
        <v>876</v>
      </c>
      <c r="C18" s="501"/>
      <c r="D18" s="501"/>
      <c r="E18" s="502" t="str">
        <f>IF(ISERROR((C18-D18)/D18),"-",(C18-D18)/D18)</f>
        <v>-</v>
      </c>
      <c r="F18" s="501"/>
      <c r="G18" s="501"/>
      <c r="H18" s="500" t="str">
        <f>IF(ISERROR((F18-G18)/G18),"-",(F18-G18)/G18)</f>
        <v>-</v>
      </c>
    </row>
    <row r="19" spans="2:8">
      <c r="B19" s="503" t="s">
        <v>874</v>
      </c>
      <c r="C19" s="505" t="str">
        <f>IF(SUM(C15:C17)=0,"-",SUM(C15:C17))</f>
        <v>-</v>
      </c>
      <c r="D19" s="505" t="str">
        <f>IF(SUM(D15:D17)=0,"-",SUM(D15:D17))</f>
        <v>-</v>
      </c>
      <c r="E19" s="506" t="str">
        <f t="shared" si="2"/>
        <v>-</v>
      </c>
      <c r="F19" s="505" t="str">
        <f>IF(SUM(F15:F17)=0,"-",SUM(F15:F17))</f>
        <v>-</v>
      </c>
      <c r="G19" s="505" t="str">
        <f>IF(SUM(G15:G17)=0,"-",SUM(G15:G17))</f>
        <v>-</v>
      </c>
      <c r="H19" s="504" t="str">
        <f t="shared" si="3"/>
        <v>-</v>
      </c>
    </row>
    <row r="20" spans="2:8">
      <c r="B20" s="495"/>
      <c r="C20" s="1022"/>
      <c r="D20" s="1022"/>
      <c r="E20" s="1023"/>
      <c r="F20" s="1022"/>
      <c r="G20" s="1022"/>
      <c r="H20" s="1024"/>
    </row>
    <row r="21" spans="2:8">
      <c r="B21" s="503" t="s">
        <v>875</v>
      </c>
      <c r="C21" s="508"/>
      <c r="D21" s="508"/>
      <c r="E21" s="509"/>
      <c r="F21" s="508"/>
      <c r="G21" s="508"/>
      <c r="H21" s="496"/>
    </row>
    <row r="22" spans="2:8">
      <c r="B22" s="507" t="s">
        <v>871</v>
      </c>
      <c r="C22" s="501"/>
      <c r="D22" s="501"/>
      <c r="E22" s="502" t="str">
        <f>IF(ISERROR((C22-D22)/D22),"-",(C22-D22)/D22)</f>
        <v>-</v>
      </c>
      <c r="F22" s="501"/>
      <c r="G22" s="501"/>
      <c r="H22" s="500" t="str">
        <f>IF(ISERROR((F22-G22)/G22),"-",(F22-G22)/G22)</f>
        <v>-</v>
      </c>
    </row>
    <row r="23" spans="2:8">
      <c r="B23" s="507" t="s">
        <v>872</v>
      </c>
      <c r="C23" s="501"/>
      <c r="D23" s="501"/>
      <c r="E23" s="502" t="str">
        <f>IF(ISERROR((C23-D23)/D23),"-",(C23-D23)/D23)</f>
        <v>-</v>
      </c>
      <c r="F23" s="501"/>
      <c r="G23" s="501"/>
      <c r="H23" s="500" t="str">
        <f>IF(ISERROR((F23-G23)/G23),"-",(F23-G23)/G23)</f>
        <v>-</v>
      </c>
    </row>
    <row r="24" spans="2:8" s="488" customFormat="1">
      <c r="B24" s="507" t="s">
        <v>876</v>
      </c>
      <c r="C24" s="501"/>
      <c r="D24" s="501"/>
      <c r="E24" s="502" t="str">
        <f>IF(ISERROR((C24-D24)/D24),"-",(C24-D24)/D24)</f>
        <v>-</v>
      </c>
      <c r="F24" s="501"/>
      <c r="G24" s="501"/>
      <c r="H24" s="500" t="str">
        <f>IF(ISERROR((F24-G24)/G24),"-",(F24-G24)/G24)</f>
        <v>-</v>
      </c>
    </row>
    <row r="25" spans="2:8">
      <c r="B25" s="503" t="s">
        <v>877</v>
      </c>
      <c r="C25" s="505" t="str">
        <f>IF(SUM(C22:C24)=0,"-",SUM(C22:C24))</f>
        <v>-</v>
      </c>
      <c r="D25" s="505" t="str">
        <f>IF(SUM(D22:D24)=0,"-",SUM(D22:D24))</f>
        <v>-</v>
      </c>
      <c r="E25" s="506" t="str">
        <f>IF(ISERROR((C25-D25)/D25),"-",(C25-D25)/D25)</f>
        <v>-</v>
      </c>
      <c r="F25" s="505" t="str">
        <f>IF(SUM(F22:F24)=0,"-",SUM(F22:F24))</f>
        <v>-</v>
      </c>
      <c r="G25" s="505" t="str">
        <f>IF(SUM(G22:G24)=0,"-",SUM(G22:G24))</f>
        <v>-</v>
      </c>
      <c r="H25" s="504" t="str">
        <f>IF(ISERROR((F25-G25)/G25),"-",(F25-G25)/G25)</f>
        <v>-</v>
      </c>
    </row>
    <row r="26" spans="2:8">
      <c r="B26" s="495"/>
      <c r="C26" s="1022"/>
      <c r="D26" s="1022"/>
      <c r="E26" s="1023"/>
      <c r="F26" s="1022"/>
      <c r="G26" s="1022"/>
      <c r="H26" s="1024"/>
    </row>
    <row r="27" spans="2:8">
      <c r="B27" s="503" t="s">
        <v>878</v>
      </c>
      <c r="C27" s="508"/>
      <c r="D27" s="508"/>
      <c r="E27" s="509"/>
      <c r="F27" s="508"/>
      <c r="G27" s="508"/>
      <c r="H27" s="496"/>
    </row>
    <row r="28" spans="2:8">
      <c r="B28" s="507" t="s">
        <v>871</v>
      </c>
      <c r="C28" s="501"/>
      <c r="D28" s="501"/>
      <c r="E28" s="502" t="str">
        <f>IF(ISERROR((C28-D28)/D28),"-",(C28-D28)/D28)</f>
        <v>-</v>
      </c>
      <c r="F28" s="501"/>
      <c r="G28" s="501"/>
      <c r="H28" s="500" t="str">
        <f>IF(ISERROR((F28-G28)/G28),"-",(F28-G28)/G28)</f>
        <v>-</v>
      </c>
    </row>
    <row r="29" spans="2:8">
      <c r="B29" s="507" t="s">
        <v>872</v>
      </c>
      <c r="C29" s="501"/>
      <c r="D29" s="501"/>
      <c r="E29" s="502" t="str">
        <f>IF(ISERROR((C29-D29)/D29),"-",(C29-D29)/D29)</f>
        <v>-</v>
      </c>
      <c r="F29" s="501"/>
      <c r="G29" s="501"/>
      <c r="H29" s="500" t="str">
        <f>IF(ISERROR((F29-G29)/G29),"-",(F29-G29)/G29)</f>
        <v>-</v>
      </c>
    </row>
    <row r="30" spans="2:8" s="488" customFormat="1">
      <c r="B30" s="507" t="s">
        <v>876</v>
      </c>
      <c r="C30" s="501"/>
      <c r="D30" s="501"/>
      <c r="E30" s="502" t="str">
        <f>IF(ISERROR((C30-D30)/D30),"-",(C30-D30)/D30)</f>
        <v>-</v>
      </c>
      <c r="F30" s="501"/>
      <c r="G30" s="501"/>
      <c r="H30" s="500" t="str">
        <f>IF(ISERROR((F30-G30)/G30),"-",(F30-G30)/G30)</f>
        <v>-</v>
      </c>
    </row>
    <row r="31" spans="2:8">
      <c r="B31" s="503" t="s">
        <v>1839</v>
      </c>
      <c r="C31" s="505" t="str">
        <f>IF(SUM(C28:C30)=0,"-",SUM(C28:C30))</f>
        <v>-</v>
      </c>
      <c r="D31" s="505" t="str">
        <f>IF(SUM(D28:D30)=0,"-",SUM(D28:D30))</f>
        <v>-</v>
      </c>
      <c r="E31" s="506" t="str">
        <f>IF(ISERROR((C31-D31)/D31),"-",(C31-D31)/D31)</f>
        <v>-</v>
      </c>
      <c r="F31" s="505" t="str">
        <f>IF(SUM(F28:F30)=0,"-",SUM(F28:F30))</f>
        <v>-</v>
      </c>
      <c r="G31" s="505" t="str">
        <f>IF(SUM(G28:G30)=0,"-",SUM(G28:G30))</f>
        <v>-</v>
      </c>
      <c r="H31" s="504" t="str">
        <f>IF(ISERROR((F31-G31)/G31),"-",(F31-G31)/G31)</f>
        <v>-</v>
      </c>
    </row>
    <row r="32" spans="2:8">
      <c r="B32" s="495"/>
      <c r="C32" s="1022"/>
      <c r="D32" s="1022"/>
      <c r="E32" s="1023"/>
      <c r="F32" s="1022"/>
      <c r="G32" s="1022"/>
      <c r="H32" s="1024"/>
    </row>
    <row r="33" spans="2:8">
      <c r="B33" s="503" t="s">
        <v>879</v>
      </c>
      <c r="C33" s="508"/>
      <c r="D33" s="508"/>
      <c r="E33" s="509"/>
      <c r="F33" s="508"/>
      <c r="G33" s="508"/>
      <c r="H33" s="496"/>
    </row>
    <row r="34" spans="2:8">
      <c r="B34" s="507" t="s">
        <v>871</v>
      </c>
      <c r="C34" s="501"/>
      <c r="D34" s="501"/>
      <c r="E34" s="502" t="str">
        <f>IF(ISERROR((C34-D34)/D34),"-",(C34-D34)/D34)</f>
        <v>-</v>
      </c>
      <c r="F34" s="501"/>
      <c r="G34" s="501"/>
      <c r="H34" s="500" t="str">
        <f>IF(ISERROR((F34-G34)/G34),"-",(F34-G34)/G34)</f>
        <v>-</v>
      </c>
    </row>
    <row r="35" spans="2:8" s="488" customFormat="1">
      <c r="B35" s="507" t="s">
        <v>872</v>
      </c>
      <c r="C35" s="501"/>
      <c r="D35" s="501"/>
      <c r="E35" s="502" t="str">
        <f>IF(ISERROR((C35-D35)/D35),"-",(C35-D35)/D35)</f>
        <v>-</v>
      </c>
      <c r="F35" s="501"/>
      <c r="G35" s="501"/>
      <c r="H35" s="500" t="str">
        <f>IF(ISERROR((F35-G35)/G35),"-",(F35-G35)/G35)</f>
        <v>-</v>
      </c>
    </row>
    <row r="36" spans="2:8">
      <c r="B36" s="507" t="s">
        <v>876</v>
      </c>
      <c r="C36" s="501"/>
      <c r="D36" s="501"/>
      <c r="E36" s="502" t="str">
        <f>IF(ISERROR((C36-D36)/D36),"-",(C36-D36)/D36)</f>
        <v>-</v>
      </c>
      <c r="F36" s="501"/>
      <c r="G36" s="501"/>
      <c r="H36" s="500" t="str">
        <f>IF(ISERROR((F36-G36)/G36),"-",(F36-G36)/G36)</f>
        <v>-</v>
      </c>
    </row>
    <row r="37" spans="2:8">
      <c r="B37" s="503" t="s">
        <v>1838</v>
      </c>
      <c r="C37" s="505" t="str">
        <f>IF(SUM(C34:C36)=0,"-",SUM(C34:C36))</f>
        <v>-</v>
      </c>
      <c r="D37" s="505" t="str">
        <f>IF(SUM(D34:D36)=0,"-",SUM(D34:D36))</f>
        <v>-</v>
      </c>
      <c r="E37" s="506" t="str">
        <f>IF(ISERROR((C37-D37)/D37),"-",(C37-D37)/D37)</f>
        <v>-</v>
      </c>
      <c r="F37" s="505" t="str">
        <f>IF(SUM(F34:F36)=0,"-",SUM(F34:F36))</f>
        <v>-</v>
      </c>
      <c r="G37" s="505" t="str">
        <f>IF(SUM(G34:G36)=0,"-",SUM(G34:G36))</f>
        <v>-</v>
      </c>
      <c r="H37" s="504" t="str">
        <f>IF(ISERROR((F37-G37)/G37),"-",(F37-G37)/G37)</f>
        <v>-</v>
      </c>
    </row>
    <row r="38" spans="2:8">
      <c r="B38" s="495"/>
      <c r="C38" s="1022"/>
      <c r="D38" s="1022"/>
      <c r="E38" s="1023"/>
      <c r="F38" s="1022"/>
      <c r="G38" s="1022"/>
      <c r="H38" s="1024"/>
    </row>
    <row r="39" spans="2:8">
      <c r="B39" s="503" t="s">
        <v>880</v>
      </c>
      <c r="C39" s="508"/>
      <c r="D39" s="508"/>
      <c r="E39" s="509"/>
      <c r="F39" s="508"/>
      <c r="G39" s="508"/>
      <c r="H39" s="496"/>
    </row>
    <row r="40" spans="2:8" s="488" customFormat="1">
      <c r="B40" s="507" t="s">
        <v>871</v>
      </c>
      <c r="C40" s="501"/>
      <c r="D40" s="501"/>
      <c r="E40" s="502" t="str">
        <f>IF(ISERROR((C40-D40)/D40),"-",(C40-D40)/D40)</f>
        <v>-</v>
      </c>
      <c r="F40" s="501"/>
      <c r="G40" s="501"/>
      <c r="H40" s="500" t="str">
        <f>IF(ISERROR((F40-G40)/G40),"-",(F40-G40)/G40)</f>
        <v>-</v>
      </c>
    </row>
    <row r="41" spans="2:8">
      <c r="B41" s="507" t="s">
        <v>872</v>
      </c>
      <c r="C41" s="501"/>
      <c r="D41" s="501"/>
      <c r="E41" s="502" t="str">
        <f>IF(ISERROR((C41-D41)/D41),"-",(C41-D41)/D41)</f>
        <v>-</v>
      </c>
      <c r="F41" s="501"/>
      <c r="G41" s="501"/>
      <c r="H41" s="500" t="str">
        <f>IF(ISERROR((F41-G41)/G41),"-",(F41-G41)/G41)</f>
        <v>-</v>
      </c>
    </row>
    <row r="42" spans="2:8">
      <c r="B42" s="507" t="s">
        <v>876</v>
      </c>
      <c r="C42" s="501"/>
      <c r="D42" s="501"/>
      <c r="E42" s="502" t="str">
        <f>IF(ISERROR((C42-D42)/D42),"-",(C42-D42)/D42)</f>
        <v>-</v>
      </c>
      <c r="F42" s="501"/>
      <c r="G42" s="501"/>
      <c r="H42" s="500" t="str">
        <f>IF(ISERROR((F42-G42)/G42),"-",(F42-G42)/G42)</f>
        <v>-</v>
      </c>
    </row>
    <row r="43" spans="2:8">
      <c r="B43" s="503" t="s">
        <v>881</v>
      </c>
      <c r="C43" s="505" t="str">
        <f>IF(SUM(C40:C42)=0,"-",SUM(C40:C42))</f>
        <v>-</v>
      </c>
      <c r="D43" s="505" t="str">
        <f>IF(SUM(D40:D42)=0,"-",SUM(D40:D42))</f>
        <v>-</v>
      </c>
      <c r="E43" s="506" t="str">
        <f>IF(ISERROR((C43-D43)/D43),"-",(C43-D43)/D43)</f>
        <v>-</v>
      </c>
      <c r="F43" s="505" t="str">
        <f>IF(SUM(F40:F42)=0,"-",SUM(F40:F42))</f>
        <v>-</v>
      </c>
      <c r="G43" s="505" t="str">
        <f>IF(SUM(G40:G42)=0,"-",SUM(G40:G42))</f>
        <v>-</v>
      </c>
      <c r="H43" s="504" t="str">
        <f>IF(ISERROR((F43-G43)/G43),"-",(F43-G43)/G43)</f>
        <v>-</v>
      </c>
    </row>
    <row r="44" spans="2:8">
      <c r="B44" s="495"/>
      <c r="C44" s="1022"/>
      <c r="D44" s="1022"/>
      <c r="E44" s="1023"/>
      <c r="F44" s="1022"/>
      <c r="G44" s="1022"/>
      <c r="H44" s="1024"/>
    </row>
    <row r="45" spans="2:8">
      <c r="B45" s="503" t="s">
        <v>882</v>
      </c>
      <c r="C45" s="508"/>
      <c r="D45" s="508"/>
      <c r="E45" s="509"/>
      <c r="F45" s="508"/>
      <c r="G45" s="508"/>
      <c r="H45" s="496"/>
    </row>
    <row r="46" spans="2:8">
      <c r="B46" s="507" t="s">
        <v>871</v>
      </c>
      <c r="C46" s="501"/>
      <c r="D46" s="501"/>
      <c r="E46" s="502" t="str">
        <f>IF(ISERROR((C46-D46)/D46),"-",(C46-D46)/D46)</f>
        <v>-</v>
      </c>
      <c r="F46" s="501"/>
      <c r="G46" s="501"/>
      <c r="H46" s="500" t="str">
        <f>IF(ISERROR((F46-G46)/G46),"-",(F46-G46)/G46)</f>
        <v>-</v>
      </c>
    </row>
    <row r="47" spans="2:8">
      <c r="B47" s="507" t="s">
        <v>872</v>
      </c>
      <c r="C47" s="501"/>
      <c r="D47" s="501"/>
      <c r="E47" s="502" t="str">
        <f>IF(ISERROR((C47-D47)/D47),"-",(C47-D47)/D47)</f>
        <v>-</v>
      </c>
      <c r="F47" s="501"/>
      <c r="G47" s="501"/>
      <c r="H47" s="500" t="str">
        <f>IF(ISERROR((F47-G47)/G47),"-",(F47-G47)/G47)</f>
        <v>-</v>
      </c>
    </row>
    <row r="48" spans="2:8">
      <c r="B48" s="507" t="s">
        <v>876</v>
      </c>
      <c r="C48" s="501"/>
      <c r="D48" s="501"/>
      <c r="E48" s="502" t="str">
        <f>IF(ISERROR((C48-D48)/D48),"-",(C48-D48)/D48)</f>
        <v>-</v>
      </c>
      <c r="F48" s="501"/>
      <c r="G48" s="501"/>
      <c r="H48" s="500" t="str">
        <f>IF(ISERROR((F48-G48)/G48),"-",(F48-G48)/G48)</f>
        <v>-</v>
      </c>
    </row>
    <row r="49" spans="1:8">
      <c r="B49" s="503" t="s">
        <v>883</v>
      </c>
      <c r="C49" s="505" t="str">
        <f>IF(SUM(C46:C48)=0,"-",SUM(C46:C48))</f>
        <v>-</v>
      </c>
      <c r="D49" s="505" t="str">
        <f>IF(SUM(D46:D48)=0,"-",SUM(D46:D48))</f>
        <v>-</v>
      </c>
      <c r="E49" s="506" t="str">
        <f>IF(ISERROR((C49-D49)/D49),"-",(C49-D49)/D49)</f>
        <v>-</v>
      </c>
      <c r="F49" s="505" t="str">
        <f>IF(SUM(F46:F48)=0,"-",SUM(F46:F48))</f>
        <v>-</v>
      </c>
      <c r="G49" s="505" t="str">
        <f>IF(SUM(G46:G48)=0,"-",SUM(G46:G48))</f>
        <v>-</v>
      </c>
      <c r="H49" s="504" t="str">
        <f>IF(ISERROR((F49-G49)/G49),"-",(F49-G49)/G49)</f>
        <v>-</v>
      </c>
    </row>
    <row r="50" spans="1:8">
      <c r="B50" s="495"/>
      <c r="C50" s="1022"/>
      <c r="D50" s="1022"/>
      <c r="E50" s="1023"/>
      <c r="F50" s="1022"/>
      <c r="G50" s="1022"/>
      <c r="H50" s="1024"/>
    </row>
    <row r="51" spans="1:8">
      <c r="B51" s="503" t="s">
        <v>884</v>
      </c>
      <c r="C51" s="508"/>
      <c r="D51" s="508"/>
      <c r="E51" s="509"/>
      <c r="F51" s="508"/>
      <c r="G51" s="508"/>
      <c r="H51" s="496"/>
    </row>
    <row r="52" spans="1:8">
      <c r="B52" s="507" t="s">
        <v>871</v>
      </c>
      <c r="C52" s="501"/>
      <c r="D52" s="501"/>
      <c r="E52" s="502" t="str">
        <f>IF(ISERROR((C52-D52)/D52),"-",(C52-D52)/D52)</f>
        <v>-</v>
      </c>
      <c r="F52" s="501"/>
      <c r="G52" s="501"/>
      <c r="H52" s="500" t="str">
        <f>IF(ISERROR((F52-G52)/G52),"-",(F52-G52)/G52)</f>
        <v>-</v>
      </c>
    </row>
    <row r="53" spans="1:8">
      <c r="B53" s="507" t="s">
        <v>872</v>
      </c>
      <c r="C53" s="501"/>
      <c r="D53" s="501"/>
      <c r="E53" s="502" t="str">
        <f>IF(ISERROR((C53-D53)/D53),"-",(C53-D53)/D53)</f>
        <v>-</v>
      </c>
      <c r="F53" s="501"/>
      <c r="G53" s="501"/>
      <c r="H53" s="500" t="str">
        <f>IF(ISERROR((F53-G53)/G53),"-",(F53-G53)/G53)</f>
        <v>-</v>
      </c>
    </row>
    <row r="54" spans="1:8">
      <c r="B54" s="507" t="s">
        <v>876</v>
      </c>
      <c r="C54" s="501"/>
      <c r="D54" s="501"/>
      <c r="E54" s="502" t="str">
        <f>IF(ISERROR((C54-D54)/D54),"-",(C54-D54)/D54)</f>
        <v>-</v>
      </c>
      <c r="F54" s="501"/>
      <c r="G54" s="501"/>
      <c r="H54" s="500" t="str">
        <f>IF(ISERROR((F54-G54)/G54),"-",(F54-G54)/G54)</f>
        <v>-</v>
      </c>
    </row>
    <row r="55" spans="1:8">
      <c r="B55" s="503" t="s">
        <v>885</v>
      </c>
      <c r="C55" s="505" t="str">
        <f>IF(SUM(C52:C54)=0,"-",SUM(C52:C54))</f>
        <v>-</v>
      </c>
      <c r="D55" s="505" t="str">
        <f>IF(SUM(D52:D54)=0,"-",SUM(D52:D54))</f>
        <v>-</v>
      </c>
      <c r="E55" s="506" t="str">
        <f>IF(ISERROR((C55-D55)/D55),"-",(C55-D55)/D55)</f>
        <v>-</v>
      </c>
      <c r="F55" s="505" t="str">
        <f>IF(SUM(F52:F54)=0,"-",SUM(F52:F54))</f>
        <v>-</v>
      </c>
      <c r="G55" s="505" t="str">
        <f>IF(SUM(G52:G54)=0,"-",SUM(G52:G54))</f>
        <v>-</v>
      </c>
      <c r="H55" s="504" t="str">
        <f>IF(ISERROR((F55-G55)/G55),"-",(F55-G55)/G55)</f>
        <v>-</v>
      </c>
    </row>
    <row r="56" spans="1:8">
      <c r="B56" s="495"/>
      <c r="C56" s="1022"/>
      <c r="D56" s="1022"/>
      <c r="E56" s="1023"/>
      <c r="F56" s="1022"/>
      <c r="G56" s="1022"/>
      <c r="H56" s="1024"/>
    </row>
    <row r="57" spans="1:8">
      <c r="B57" s="503" t="s">
        <v>886</v>
      </c>
      <c r="C57" s="497"/>
      <c r="D57" s="497"/>
      <c r="E57" s="498"/>
      <c r="F57" s="497"/>
      <c r="G57" s="497"/>
      <c r="H57" s="496"/>
    </row>
    <row r="58" spans="1:8">
      <c r="B58" s="1025" t="s">
        <v>871</v>
      </c>
      <c r="C58" s="501"/>
      <c r="D58" s="501"/>
      <c r="E58" s="502" t="str">
        <f>IF(ISERROR((C58-D58)/D58),"-",(C58-D58)/D58)</f>
        <v>-</v>
      </c>
      <c r="F58" s="501"/>
      <c r="G58" s="501"/>
      <c r="H58" s="500" t="str">
        <f>IF(ISERROR((F58-G58)/G58),"-",(F58-G58)/G58)</f>
        <v>-</v>
      </c>
    </row>
    <row r="59" spans="1:8">
      <c r="B59" s="1026" t="s">
        <v>872</v>
      </c>
      <c r="C59" s="501"/>
      <c r="D59" s="501"/>
      <c r="E59" s="502" t="str">
        <f>IF(ISERROR((C59-D59)/D59),"-",(C59-D59)/D59)</f>
        <v>-</v>
      </c>
      <c r="F59" s="501"/>
      <c r="G59" s="501"/>
      <c r="H59" s="500" t="str">
        <f>IF(ISERROR((F59-G59)/G59),"-",(F59-G59)/G59)</f>
        <v>-</v>
      </c>
    </row>
    <row r="60" spans="1:8">
      <c r="B60" s="1027" t="s">
        <v>876</v>
      </c>
      <c r="C60" s="501"/>
      <c r="D60" s="501"/>
      <c r="E60" s="502" t="str">
        <f>IF(ISERROR((C60-D60)/D60),"-",(C60-D60)/D60)</f>
        <v>-</v>
      </c>
      <c r="F60" s="501"/>
      <c r="G60" s="501"/>
      <c r="H60" s="500" t="str">
        <f>IF(ISERROR((F60-G60)/G60),"-",(F60-G60)/G60)</f>
        <v>-</v>
      </c>
    </row>
    <row r="61" spans="1:8" s="488" customFormat="1">
      <c r="B61" s="499" t="s">
        <v>1837</v>
      </c>
      <c r="C61" s="505" t="str">
        <f>IF(SUM(C58:C60)=0,"-",SUM(C58:C60))</f>
        <v>-</v>
      </c>
      <c r="D61" s="505" t="str">
        <f>IF(SUM(D58:D60)=0,"-",SUM(D58:D60))</f>
        <v>-</v>
      </c>
      <c r="E61" s="506" t="str">
        <f>IF(ISERROR((C61-D61)/D61),"-",(C61-D61)/D61)</f>
        <v>-</v>
      </c>
      <c r="F61" s="505" t="str">
        <f>IF(SUM(F58:F60)=0,"-",SUM(F58:F60))</f>
        <v>-</v>
      </c>
      <c r="G61" s="505" t="str">
        <f>IF(SUM(G58:G60)=0,"-",SUM(G58:G60))</f>
        <v>-</v>
      </c>
      <c r="H61" s="504" t="str">
        <f>IF(ISERROR((F61-G61)/G61),"-",(F61-G61)/G61)</f>
        <v>-</v>
      </c>
    </row>
    <row r="62" spans="1:8" ht="13" thickBot="1">
      <c r="B62" s="495"/>
      <c r="C62" s="1022"/>
      <c r="D62" s="1022"/>
      <c r="E62" s="1023"/>
      <c r="F62" s="1022"/>
      <c r="G62" s="1022"/>
      <c r="H62" s="1024"/>
    </row>
    <row r="63" spans="1:8" s="488" customFormat="1" ht="13.5" thickTop="1" thickBot="1">
      <c r="A63"/>
      <c r="B63" s="494" t="s">
        <v>887</v>
      </c>
      <c r="C63" s="492" t="e">
        <f>SUM(C15:C17,C22:C24,#REF!,C28:C30,C34:C36,C40:C42,C46:C48,C52:C54,C58:C60)</f>
        <v>#REF!</v>
      </c>
      <c r="D63" s="492" t="e">
        <f>SUM(D15:D17,D22:D24,#REF!,D28:D30,D34:D36,D40:D42,D46:D48,D52:D54,D58:D60)</f>
        <v>#REF!</v>
      </c>
      <c r="E63" s="493" t="str">
        <f>IF(ISERROR((C63-D63)/D63),"-",(C63-D63)/D63)</f>
        <v>-</v>
      </c>
      <c r="F63" s="492" t="e">
        <f>SUM(F15:F17,F22:F24,#REF!,F28:F30,F34:F36,F40:F42,F46:F48,F52:F54,F58:F60)</f>
        <v>#REF!</v>
      </c>
      <c r="G63" s="492" t="e">
        <f>SUM(G15:G17,G22:G24,#REF!,G28:G30,G34:G36,G40:G42,G46:G48,G52:G54,G58:G60)</f>
        <v>#REF!</v>
      </c>
      <c r="H63" s="491" t="str">
        <f>IF(ISERROR((F63-G63)/G63),"-",(F63-G63)/G63)</f>
        <v>-</v>
      </c>
    </row>
    <row r="64" spans="1:8" ht="13.5" thickTop="1" thickBot="1">
      <c r="B64" s="1028"/>
      <c r="C64" s="489"/>
      <c r="D64" s="489"/>
      <c r="E64" s="490"/>
      <c r="F64" s="489"/>
      <c r="G64" s="489"/>
      <c r="H64" s="1024"/>
    </row>
    <row r="65" spans="2:8" ht="24" thickTop="1" thickBot="1">
      <c r="B65" s="487" t="s">
        <v>888</v>
      </c>
      <c r="C65" s="486" t="e">
        <f>SUM(C63,C7)</f>
        <v>#REF!</v>
      </c>
      <c r="D65" s="486" t="e">
        <f>SUM(D63,D7)</f>
        <v>#REF!</v>
      </c>
      <c r="E65" s="1029" t="str">
        <f>IF(ISERROR((C65-D65)/D65),"-",(C65-D65)/D65)</f>
        <v>-</v>
      </c>
      <c r="F65" s="486" t="e">
        <f>SUM(F63,F7)</f>
        <v>#REF!</v>
      </c>
      <c r="G65" s="486" t="e">
        <f>SUM(G63,G7)</f>
        <v>#REF!</v>
      </c>
      <c r="H65" s="1030" t="str">
        <f>IF(ISERROR((F65-G65)/G65),"-",(F65-G65)/G65)</f>
        <v>-</v>
      </c>
    </row>
    <row r="66" spans="2:8" ht="24" thickTop="1" thickBot="1">
      <c r="B66" s="487" t="s">
        <v>889</v>
      </c>
      <c r="C66" s="486" t="e">
        <f>SUM(C63,C11)</f>
        <v>#REF!</v>
      </c>
      <c r="D66" s="486" t="e">
        <f>SUM(D63,D11)</f>
        <v>#REF!</v>
      </c>
      <c r="E66" s="1029" t="str">
        <f>IF(ISERROR((C66-D66)/D66),"-",(C66-D66)/D66)</f>
        <v>-</v>
      </c>
      <c r="F66" s="486" t="e">
        <f>SUM(F63,F11)</f>
        <v>#REF!</v>
      </c>
      <c r="G66" s="486" t="e">
        <f>SUM(G63,G11)</f>
        <v>#REF!</v>
      </c>
      <c r="H66" s="1030" t="str">
        <f>IF(ISERROR((F66-G66)/G66),"-",(F66-G66)/G66)</f>
        <v>-</v>
      </c>
    </row>
    <row r="67" spans="2:8" ht="13.5" thickTop="1" thickBot="1">
      <c r="B67" s="485" t="s">
        <v>890</v>
      </c>
      <c r="C67" s="1031" t="str">
        <f>IF(ISERROR(C63/C66),"-",(C63/C66))</f>
        <v>-</v>
      </c>
      <c r="D67" s="1031" t="str">
        <f>IF(ISERROR(D63/D66),"-",(D63/D66))</f>
        <v>-</v>
      </c>
      <c r="E67" s="1032" t="str">
        <f>IF(ISERROR((C67-D67)/D67),"-",(C67-D67)/D67)</f>
        <v>-</v>
      </c>
      <c r="F67" s="1031" t="str">
        <f>IF(ISERROR(F63/F66),"-",(F63/F66))</f>
        <v>-</v>
      </c>
      <c r="G67" s="1031" t="str">
        <f>IF(ISERROR(G63/G66),"-",(G63/G66))</f>
        <v>-</v>
      </c>
      <c r="H67" s="1033" t="str">
        <f>IF(ISERROR((F67-G67)/G67),"-",(F67-G67)/G67)</f>
        <v>-</v>
      </c>
    </row>
    <row r="68" spans="2:8" ht="13" thickTop="1">
      <c r="B68" s="78"/>
      <c r="D68" s="407"/>
    </row>
    <row r="69" spans="2:8">
      <c r="B69" s="795"/>
      <c r="G69" s="407"/>
    </row>
    <row r="98" spans="1:1">
      <c r="A98">
        <v>1124</v>
      </c>
    </row>
    <row r="113" spans="1:3">
      <c r="A113">
        <v>1309</v>
      </c>
      <c r="C113" t="s">
        <v>891</v>
      </c>
    </row>
    <row r="124" spans="1:3">
      <c r="A124">
        <v>1318</v>
      </c>
    </row>
    <row r="181" spans="1:3">
      <c r="C181" t="s">
        <v>892</v>
      </c>
    </row>
    <row r="187" spans="1:3">
      <c r="C187" t="s">
        <v>892</v>
      </c>
    </row>
    <row r="188" spans="1:3">
      <c r="A188">
        <v>1563</v>
      </c>
    </row>
    <row r="189" spans="1:3">
      <c r="A189">
        <v>1600</v>
      </c>
    </row>
    <row r="199" spans="1:3">
      <c r="A199">
        <v>1608</v>
      </c>
    </row>
    <row r="200" spans="1:3">
      <c r="A200">
        <v>1609</v>
      </c>
      <c r="C200" t="s">
        <v>892</v>
      </c>
    </row>
    <row r="201" spans="1:3">
      <c r="A201">
        <v>1610</v>
      </c>
      <c r="C201" t="s">
        <v>893</v>
      </c>
    </row>
    <row r="220" spans="1:3">
      <c r="A220">
        <v>1830</v>
      </c>
      <c r="C220" t="s">
        <v>892</v>
      </c>
    </row>
    <row r="221" spans="1:3">
      <c r="A221">
        <v>1831</v>
      </c>
      <c r="C221" t="s">
        <v>892</v>
      </c>
    </row>
    <row r="222" spans="1:3">
      <c r="A222">
        <v>1832</v>
      </c>
      <c r="C222" t="s">
        <v>892</v>
      </c>
    </row>
    <row r="244" spans="1:3">
      <c r="A244">
        <v>2413</v>
      </c>
      <c r="C244" t="s">
        <v>894</v>
      </c>
    </row>
    <row r="245" spans="1:3">
      <c r="A245">
        <v>2414</v>
      </c>
      <c r="C245" t="s">
        <v>894</v>
      </c>
    </row>
    <row r="246" spans="1:3">
      <c r="A246">
        <v>2415</v>
      </c>
      <c r="C246" t="s">
        <v>894</v>
      </c>
    </row>
    <row r="261" spans="1:1">
      <c r="A261">
        <v>2514</v>
      </c>
    </row>
    <row r="293" spans="1:3">
      <c r="C293" t="s">
        <v>895</v>
      </c>
    </row>
    <row r="294" spans="1:3">
      <c r="A294">
        <v>2600</v>
      </c>
      <c r="C294" t="s">
        <v>892</v>
      </c>
    </row>
    <row r="298" spans="1:3">
      <c r="A298">
        <v>2612</v>
      </c>
      <c r="C298" t="s">
        <v>892</v>
      </c>
    </row>
    <row r="309" spans="1:3">
      <c r="A309">
        <v>2722</v>
      </c>
      <c r="C309" t="s">
        <v>896</v>
      </c>
    </row>
    <row r="310" spans="1:3">
      <c r="A310">
        <v>2723</v>
      </c>
      <c r="C310" t="s">
        <v>894</v>
      </c>
    </row>
    <row r="313" spans="1:3">
      <c r="A313">
        <v>2800</v>
      </c>
      <c r="C313" t="s">
        <v>894</v>
      </c>
    </row>
    <row r="324" spans="1:3">
      <c r="A324">
        <v>2837</v>
      </c>
      <c r="C324" t="s">
        <v>892</v>
      </c>
    </row>
    <row r="325" spans="1:3">
      <c r="A325">
        <v>2838</v>
      </c>
      <c r="C325" t="s">
        <v>894</v>
      </c>
    </row>
    <row r="326" spans="1:3">
      <c r="A326">
        <v>2839</v>
      </c>
      <c r="C326" t="s">
        <v>892</v>
      </c>
    </row>
  </sheetData>
  <pageMargins left="0.44" right="0.25" top="0.984251969" bottom="0.984251969" header="0.4921259845" footer="0.4921259845"/>
  <pageSetup paperSize="9"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L85"/>
  <sheetViews>
    <sheetView showGridLines="0" zoomScale="115" zoomScaleNormal="115" zoomScaleSheetLayoutView="85" workbookViewId="0">
      <pane xSplit="2" ySplit="4" topLeftCell="C59" activePane="bottomRight" state="frozen"/>
      <selection pane="topRight" activeCell="C1" sqref="C1"/>
      <selection pane="bottomLeft" activeCell="A5" sqref="A5"/>
      <selection pane="bottomRight" activeCell="B67" sqref="B67"/>
    </sheetView>
  </sheetViews>
  <sheetFormatPr baseColWidth="10" defaultColWidth="11.26953125" defaultRowHeight="11.5"/>
  <cols>
    <col min="1" max="1" width="7.26953125" style="1036" customWidth="1"/>
    <col min="2" max="2" width="53.26953125" style="1036" customWidth="1"/>
    <col min="3" max="4" width="12.7265625" style="1036" bestFit="1" customWidth="1"/>
    <col min="5" max="5" width="9.81640625" style="1036" bestFit="1" customWidth="1"/>
    <col min="6" max="7" width="14.453125" style="1036" bestFit="1" customWidth="1"/>
    <col min="8" max="8" width="10.1796875" style="1036" bestFit="1" customWidth="1"/>
    <col min="9" max="9" width="14.1796875" style="1036" bestFit="1" customWidth="1"/>
    <col min="10" max="10" width="14.453125" style="1036" bestFit="1" customWidth="1"/>
    <col min="11" max="11" width="10.1796875" style="1036" bestFit="1" customWidth="1"/>
    <col min="12" max="16384" width="11.26953125" style="1036"/>
  </cols>
  <sheetData>
    <row r="1" spans="1:12">
      <c r="A1" s="1034" t="s">
        <v>25</v>
      </c>
      <c r="B1" s="1035"/>
      <c r="C1" s="1035"/>
      <c r="D1" s="1035"/>
      <c r="E1" s="1035"/>
      <c r="F1" s="1035"/>
      <c r="G1" s="1035"/>
      <c r="H1" s="1035"/>
    </row>
    <row r="2" spans="1:12" ht="12" thickBot="1">
      <c r="F2" s="1037"/>
    </row>
    <row r="3" spans="1:12" ht="12.75" customHeight="1" thickTop="1" thickBot="1">
      <c r="A3" s="1038"/>
      <c r="B3" s="1039"/>
      <c r="C3" s="1741" t="s">
        <v>897</v>
      </c>
      <c r="D3" s="1742"/>
      <c r="E3" s="1743"/>
      <c r="F3" s="1741" t="s">
        <v>898</v>
      </c>
      <c r="G3" s="1742"/>
      <c r="H3" s="1743"/>
      <c r="I3" s="1742" t="s">
        <v>899</v>
      </c>
      <c r="J3" s="1742"/>
      <c r="K3" s="1742"/>
    </row>
    <row r="4" spans="1:12" s="1042" customFormat="1" ht="46.4" customHeight="1" thickTop="1" thickBot="1">
      <c r="A4" s="1040" t="s">
        <v>131</v>
      </c>
      <c r="B4" s="1041" t="s">
        <v>900</v>
      </c>
      <c r="C4" s="944" t="s">
        <v>123</v>
      </c>
      <c r="D4" s="535" t="s">
        <v>124</v>
      </c>
      <c r="E4" s="945" t="s">
        <v>125</v>
      </c>
      <c r="F4" s="944" t="s">
        <v>126</v>
      </c>
      <c r="G4" s="534" t="s">
        <v>127</v>
      </c>
      <c r="H4" s="945" t="s">
        <v>128</v>
      </c>
      <c r="I4" s="943" t="s">
        <v>901</v>
      </c>
      <c r="J4" s="534" t="s">
        <v>902</v>
      </c>
      <c r="K4" s="533" t="s">
        <v>903</v>
      </c>
    </row>
    <row r="5" spans="1:12" ht="12" thickBot="1">
      <c r="A5" s="1043"/>
      <c r="B5" s="1044" t="s">
        <v>904</v>
      </c>
      <c r="C5" s="1045"/>
      <c r="D5" s="1046"/>
      <c r="E5" s="1047"/>
      <c r="F5" s="1045"/>
      <c r="G5" s="1046"/>
      <c r="H5" s="1047"/>
      <c r="I5" s="1045"/>
      <c r="J5" s="1046"/>
      <c r="K5" s="1047"/>
    </row>
    <row r="6" spans="1:12">
      <c r="A6" s="1048">
        <v>1</v>
      </c>
      <c r="B6" s="1049" t="s">
        <v>905</v>
      </c>
      <c r="C6" s="1050"/>
      <c r="D6" s="1051"/>
      <c r="E6" s="1052" t="str">
        <f>IF(ISERROR((C6-D6)/D6),"-",(C6-D6)/D6)</f>
        <v>-</v>
      </c>
      <c r="F6" s="1050"/>
      <c r="G6" s="1051"/>
      <c r="H6" s="1052" t="str">
        <f>IF(ISERROR((F6-G6)/G6),"-",(F6-G6)/G6)</f>
        <v>-</v>
      </c>
      <c r="I6" s="1050"/>
      <c r="J6" s="1051"/>
      <c r="K6" s="1052" t="str">
        <f>IF(ISERROR((I6-J6)/J6),"-",(I6-J6)/J6)</f>
        <v>-</v>
      </c>
      <c r="L6" s="1053"/>
    </row>
    <row r="7" spans="1:12">
      <c r="A7" s="1054">
        <v>2</v>
      </c>
      <c r="B7" s="1055" t="s">
        <v>906</v>
      </c>
      <c r="C7" s="1056"/>
      <c r="D7" s="1057"/>
      <c r="E7" s="1058" t="str">
        <f>IF(ISERROR((C7-D7)/D7),"-",(C7-D7)/D7)</f>
        <v>-</v>
      </c>
      <c r="F7" s="1056"/>
      <c r="G7" s="1057"/>
      <c r="H7" s="1058" t="str">
        <f>IF(ISERROR((F7-G7)/G7),"-",(F7-G7)/G7)</f>
        <v>-</v>
      </c>
      <c r="I7" s="1056"/>
      <c r="J7" s="1057"/>
      <c r="K7" s="1058" t="str">
        <f>IF(ISERROR((I7-J7)/J7),"-",(I7-J7)/J7)</f>
        <v>-</v>
      </c>
      <c r="L7" s="1059"/>
    </row>
    <row r="8" spans="1:12">
      <c r="A8" s="1054">
        <v>3</v>
      </c>
      <c r="B8" s="1055" t="s">
        <v>907</v>
      </c>
      <c r="C8" s="1056"/>
      <c r="D8" s="1057"/>
      <c r="E8" s="1058" t="str">
        <f>IF(ISERROR((C8-D8)/D8),"-",(C8-D8)/D8)</f>
        <v>-</v>
      </c>
      <c r="F8" s="1056"/>
      <c r="G8" s="1057"/>
      <c r="H8" s="1058" t="str">
        <f>IF(ISERROR((F8-G8)/G8),"-",(F8-G8)/G8)</f>
        <v>-</v>
      </c>
      <c r="I8" s="1056"/>
      <c r="J8" s="1057"/>
      <c r="K8" s="1058" t="str">
        <f>IF(ISERROR((I8-J8)/J8),"-",(I8-J8)/J8)</f>
        <v>-</v>
      </c>
      <c r="L8" s="1059"/>
    </row>
    <row r="9" spans="1:12">
      <c r="A9" s="1054">
        <v>4</v>
      </c>
      <c r="B9" s="1055" t="s">
        <v>908</v>
      </c>
      <c r="C9" s="1056"/>
      <c r="D9" s="1057"/>
      <c r="E9" s="1058" t="str">
        <f t="shared" ref="E9:E11" si="0">IF(ISERROR((C9-D9)/D9),"-",(C9-D9)/D9)</f>
        <v>-</v>
      </c>
      <c r="F9" s="1056"/>
      <c r="G9" s="1057"/>
      <c r="H9" s="1058" t="str">
        <f t="shared" ref="H9:H11" si="1">IF(ISERROR((F9-G9)/G9),"-",(F9-G9)/G9)</f>
        <v>-</v>
      </c>
      <c r="I9" s="1056"/>
      <c r="J9" s="1057"/>
      <c r="K9" s="1058" t="str">
        <f t="shared" ref="K9:K11" si="2">IF(ISERROR((I9-J9)/J9),"-",(I9-J9)/J9)</f>
        <v>-</v>
      </c>
      <c r="L9" s="1059"/>
    </row>
    <row r="10" spans="1:12">
      <c r="A10" s="1054">
        <v>5</v>
      </c>
      <c r="B10" s="1055" t="s">
        <v>909</v>
      </c>
      <c r="C10" s="1056"/>
      <c r="D10" s="1057"/>
      <c r="E10" s="1058" t="str">
        <f t="shared" si="0"/>
        <v>-</v>
      </c>
      <c r="F10" s="1056"/>
      <c r="G10" s="1057"/>
      <c r="H10" s="1058" t="str">
        <f t="shared" si="1"/>
        <v>-</v>
      </c>
      <c r="I10" s="1056"/>
      <c r="J10" s="1057"/>
      <c r="K10" s="1058" t="str">
        <f t="shared" si="2"/>
        <v>-</v>
      </c>
      <c r="L10" s="1059"/>
    </row>
    <row r="11" spans="1:12">
      <c r="A11" s="1054">
        <v>6</v>
      </c>
      <c r="B11" s="1055" t="s">
        <v>910</v>
      </c>
      <c r="C11" s="1056"/>
      <c r="D11" s="1057"/>
      <c r="E11" s="1058" t="str">
        <f t="shared" si="0"/>
        <v>-</v>
      </c>
      <c r="F11" s="1056"/>
      <c r="G11" s="1057"/>
      <c r="H11" s="1058" t="str">
        <f t="shared" si="1"/>
        <v>-</v>
      </c>
      <c r="I11" s="1056"/>
      <c r="J11" s="1057"/>
      <c r="K11" s="1058" t="str">
        <f t="shared" si="2"/>
        <v>-</v>
      </c>
      <c r="L11" s="1059"/>
    </row>
    <row r="12" spans="1:12">
      <c r="A12" s="1054">
        <v>7</v>
      </c>
      <c r="B12" s="1055" t="s">
        <v>911</v>
      </c>
      <c r="C12" s="1056"/>
      <c r="D12" s="1057"/>
      <c r="E12" s="1058" t="str">
        <f>IF(ISERROR((C12-D12)/D12),"-",(C12-D12)/D12)</f>
        <v>-</v>
      </c>
      <c r="F12" s="1056"/>
      <c r="G12" s="1057"/>
      <c r="H12" s="1058" t="str">
        <f>IF(ISERROR((F12-G12)/G12),"-",(F12-G12)/G12)</f>
        <v>-</v>
      </c>
      <c r="I12" s="1056"/>
      <c r="J12" s="1057"/>
      <c r="K12" s="1058" t="str">
        <f>IF(ISERROR((I12-J12)/J12),"-",(I12-J12)/J12)</f>
        <v>-</v>
      </c>
      <c r="L12" s="1059"/>
    </row>
    <row r="13" spans="1:12" ht="12" thickBot="1">
      <c r="A13" s="1060"/>
      <c r="B13" s="1061" t="s">
        <v>912</v>
      </c>
      <c r="C13" s="1062">
        <f>SUM(C6:C12)</f>
        <v>0</v>
      </c>
      <c r="D13" s="1063">
        <f>SUM(D6:D12)</f>
        <v>0</v>
      </c>
      <c r="E13" s="1064" t="str">
        <f>IF(ISERROR((C13-D13)/D13),"-",(C13-D13)/D13)</f>
        <v>-</v>
      </c>
      <c r="F13" s="1062">
        <f>SUM(F6:F12)</f>
        <v>0</v>
      </c>
      <c r="G13" s="1063">
        <f>SUM(G6:G12)</f>
        <v>0</v>
      </c>
      <c r="H13" s="1064" t="str">
        <f>IF(ISERROR((F13-G13)/G13),"-",(F13-G13)/G13)</f>
        <v>-</v>
      </c>
      <c r="I13" s="1062">
        <f>SUM(I6:I12)</f>
        <v>0</v>
      </c>
      <c r="J13" s="1063">
        <f>SUM(J6:J12)</f>
        <v>0</v>
      </c>
      <c r="K13" s="1064" t="str">
        <f>IF(ISERROR((I13-J13)/J13),"-",(I13-J13)/J13)</f>
        <v>-</v>
      </c>
      <c r="L13" s="1059"/>
    </row>
    <row r="14" spans="1:12" ht="12" thickBot="1">
      <c r="A14" s="1065"/>
      <c r="B14" s="1073" t="s">
        <v>913</v>
      </c>
      <c r="C14" s="1066"/>
      <c r="D14" s="1067"/>
      <c r="E14" s="1068"/>
      <c r="F14" s="1066"/>
      <c r="G14" s="1067"/>
      <c r="H14" s="1068"/>
      <c r="I14" s="1066"/>
      <c r="J14" s="1067"/>
      <c r="K14" s="1068"/>
      <c r="L14" s="1059"/>
    </row>
    <row r="15" spans="1:12">
      <c r="A15" s="1048">
        <v>10</v>
      </c>
      <c r="B15" s="1049" t="s">
        <v>914</v>
      </c>
      <c r="C15" s="1050"/>
      <c r="D15" s="1051"/>
      <c r="E15" s="1052" t="str">
        <f t="shared" ref="E15:E22" si="3">IF(ISERROR((C15-D15)/D15),"-",(C15-D15)/D15)</f>
        <v>-</v>
      </c>
      <c r="F15" s="1050"/>
      <c r="G15" s="1051"/>
      <c r="H15" s="1052" t="str">
        <f t="shared" ref="H15:H22" si="4">IF(ISERROR((F15-G15)/G15),"-",(F15-G15)/G15)</f>
        <v>-</v>
      </c>
      <c r="I15" s="1050"/>
      <c r="J15" s="1051"/>
      <c r="K15" s="1052" t="str">
        <f t="shared" ref="K15:K22" si="5">IF(ISERROR((I15-J15)/J15),"-",(I15-J15)/J15)</f>
        <v>-</v>
      </c>
      <c r="L15" s="1059"/>
    </row>
    <row r="16" spans="1:12">
      <c r="A16" s="1054">
        <v>11</v>
      </c>
      <c r="B16" s="1055" t="s">
        <v>915</v>
      </c>
      <c r="C16" s="1056"/>
      <c r="D16" s="1057"/>
      <c r="E16" s="1058" t="str">
        <f t="shared" si="3"/>
        <v>-</v>
      </c>
      <c r="F16" s="1056"/>
      <c r="G16" s="1057"/>
      <c r="H16" s="1058" t="str">
        <f t="shared" si="4"/>
        <v>-</v>
      </c>
      <c r="I16" s="1056"/>
      <c r="J16" s="1057"/>
      <c r="K16" s="1058" t="str">
        <f t="shared" si="5"/>
        <v>-</v>
      </c>
      <c r="L16" s="1059"/>
    </row>
    <row r="17" spans="1:12">
      <c r="A17" s="1054">
        <v>12</v>
      </c>
      <c r="B17" s="1055" t="s">
        <v>916</v>
      </c>
      <c r="C17" s="1056"/>
      <c r="D17" s="1057"/>
      <c r="E17" s="1058" t="str">
        <f t="shared" si="3"/>
        <v>-</v>
      </c>
      <c r="F17" s="1056"/>
      <c r="G17" s="1057"/>
      <c r="H17" s="1058" t="str">
        <f t="shared" si="4"/>
        <v>-</v>
      </c>
      <c r="I17" s="1056"/>
      <c r="J17" s="1057"/>
      <c r="K17" s="1058" t="str">
        <f t="shared" si="5"/>
        <v>-</v>
      </c>
      <c r="L17" s="1059"/>
    </row>
    <row r="18" spans="1:12">
      <c r="A18" s="1054">
        <v>14</v>
      </c>
      <c r="B18" s="1055" t="s">
        <v>917</v>
      </c>
      <c r="C18" s="1056"/>
      <c r="D18" s="1057"/>
      <c r="E18" s="1058" t="str">
        <f t="shared" si="3"/>
        <v>-</v>
      </c>
      <c r="F18" s="1056"/>
      <c r="G18" s="1057"/>
      <c r="H18" s="1058" t="str">
        <f t="shared" si="4"/>
        <v>-</v>
      </c>
      <c r="I18" s="1056"/>
      <c r="J18" s="1057"/>
      <c r="K18" s="1058" t="str">
        <f t="shared" si="5"/>
        <v>-</v>
      </c>
      <c r="L18" s="1059"/>
    </row>
    <row r="19" spans="1:12">
      <c r="A19" s="1054">
        <v>15</v>
      </c>
      <c r="B19" s="1055" t="s">
        <v>918</v>
      </c>
      <c r="C19" s="1056"/>
      <c r="D19" s="1057"/>
      <c r="E19" s="1058" t="str">
        <f t="shared" si="3"/>
        <v>-</v>
      </c>
      <c r="F19" s="1056"/>
      <c r="G19" s="1057"/>
      <c r="H19" s="1058" t="str">
        <f t="shared" si="4"/>
        <v>-</v>
      </c>
      <c r="I19" s="1056"/>
      <c r="J19" s="1057"/>
      <c r="K19" s="1058" t="str">
        <f t="shared" si="5"/>
        <v>-</v>
      </c>
      <c r="L19" s="1059"/>
    </row>
    <row r="20" spans="1:12">
      <c r="A20" s="1054">
        <v>18</v>
      </c>
      <c r="B20" s="1055" t="s">
        <v>921</v>
      </c>
      <c r="C20" s="1056"/>
      <c r="D20" s="1057"/>
      <c r="E20" s="1058" t="str">
        <f t="shared" si="3"/>
        <v>-</v>
      </c>
      <c r="F20" s="1056"/>
      <c r="G20" s="1057"/>
      <c r="H20" s="1058" t="str">
        <f t="shared" si="4"/>
        <v>-</v>
      </c>
      <c r="I20" s="1056"/>
      <c r="J20" s="1057"/>
      <c r="K20" s="1058" t="str">
        <f t="shared" si="5"/>
        <v>-</v>
      </c>
      <c r="L20" s="1059"/>
    </row>
    <row r="21" spans="1:12">
      <c r="A21" s="1054">
        <v>19</v>
      </c>
      <c r="B21" s="1055" t="s">
        <v>922</v>
      </c>
      <c r="C21" s="1056"/>
      <c r="D21" s="1057"/>
      <c r="E21" s="1058" t="str">
        <f t="shared" si="3"/>
        <v>-</v>
      </c>
      <c r="F21" s="1056"/>
      <c r="G21" s="1057"/>
      <c r="H21" s="1058" t="str">
        <f t="shared" si="4"/>
        <v>-</v>
      </c>
      <c r="I21" s="1056"/>
      <c r="J21" s="1057"/>
      <c r="K21" s="1058" t="str">
        <f t="shared" si="5"/>
        <v>-</v>
      </c>
      <c r="L21" s="1059"/>
    </row>
    <row r="22" spans="1:12" ht="12" thickBot="1">
      <c r="A22" s="1060"/>
      <c r="B22" s="1061" t="s">
        <v>912</v>
      </c>
      <c r="C22" s="1062">
        <f>SUM(C15:C21)</f>
        <v>0</v>
      </c>
      <c r="D22" s="1063">
        <f>SUM(D15:D21)</f>
        <v>0</v>
      </c>
      <c r="E22" s="1064" t="str">
        <f t="shared" si="3"/>
        <v>-</v>
      </c>
      <c r="F22" s="1062">
        <f>SUM(F15:F21)</f>
        <v>0</v>
      </c>
      <c r="G22" s="1063">
        <f>SUM(G15:G21)</f>
        <v>0</v>
      </c>
      <c r="H22" s="1064" t="str">
        <f t="shared" si="4"/>
        <v>-</v>
      </c>
      <c r="I22" s="1062">
        <f>SUM(I15:I21)</f>
        <v>0</v>
      </c>
      <c r="J22" s="1063">
        <f>SUM(J15:J21)</f>
        <v>0</v>
      </c>
      <c r="K22" s="1064" t="str">
        <f t="shared" si="5"/>
        <v>-</v>
      </c>
      <c r="L22" s="1059"/>
    </row>
    <row r="23" spans="1:12" ht="12" thickBot="1">
      <c r="A23" s="1065"/>
      <c r="B23" s="1073" t="s">
        <v>923</v>
      </c>
      <c r="C23" s="1066"/>
      <c r="D23" s="1067"/>
      <c r="E23" s="1068"/>
      <c r="F23" s="1066"/>
      <c r="G23" s="1067"/>
      <c r="H23" s="1068"/>
      <c r="I23" s="1066"/>
      <c r="J23" s="1067"/>
      <c r="K23" s="1068"/>
      <c r="L23" s="1059"/>
    </row>
    <row r="24" spans="1:12">
      <c r="A24" s="1054">
        <v>20</v>
      </c>
      <c r="B24" s="1055" t="s">
        <v>926</v>
      </c>
      <c r="C24" s="1056"/>
      <c r="D24" s="1057"/>
      <c r="E24" s="1058" t="str">
        <f t="shared" ref="E24:E40" si="6">IF(ISERROR((C24-D24)/D24),"-",(C24-D24)/D24)</f>
        <v>-</v>
      </c>
      <c r="F24" s="1056"/>
      <c r="G24" s="1057"/>
      <c r="H24" s="1058" t="str">
        <f t="shared" ref="H24:H40" si="7">IF(ISERROR((F24-G24)/G24),"-",(F24-G24)/G24)</f>
        <v>-</v>
      </c>
      <c r="I24" s="1056"/>
      <c r="J24" s="1057"/>
      <c r="K24" s="1058" t="str">
        <f t="shared" ref="K24:K40" si="8">IF(ISERROR((I24-J24)/J24),"-",(I24-J24)/J24)</f>
        <v>-</v>
      </c>
      <c r="L24" s="1059"/>
    </row>
    <row r="25" spans="1:12">
      <c r="A25" s="1054">
        <v>21</v>
      </c>
      <c r="B25" s="1055" t="s">
        <v>927</v>
      </c>
      <c r="C25" s="1056"/>
      <c r="D25" s="1057"/>
      <c r="E25" s="1058" t="str">
        <f t="shared" si="6"/>
        <v>-</v>
      </c>
      <c r="F25" s="1056"/>
      <c r="G25" s="1057"/>
      <c r="H25" s="1058" t="str">
        <f t="shared" si="7"/>
        <v>-</v>
      </c>
      <c r="I25" s="1056"/>
      <c r="J25" s="1057"/>
      <c r="K25" s="1058" t="str">
        <f t="shared" si="8"/>
        <v>-</v>
      </c>
      <c r="L25" s="1059"/>
    </row>
    <row r="26" spans="1:12">
      <c r="A26" s="1054">
        <v>22</v>
      </c>
      <c r="B26" s="1055" t="s">
        <v>928</v>
      </c>
      <c r="C26" s="1056"/>
      <c r="D26" s="1057"/>
      <c r="E26" s="1058" t="str">
        <f t="shared" si="6"/>
        <v>-</v>
      </c>
      <c r="F26" s="1056"/>
      <c r="G26" s="1057"/>
      <c r="H26" s="1058" t="str">
        <f t="shared" si="7"/>
        <v>-</v>
      </c>
      <c r="I26" s="1056"/>
      <c r="J26" s="1057"/>
      <c r="K26" s="1058" t="str">
        <f t="shared" si="8"/>
        <v>-</v>
      </c>
      <c r="L26" s="1059"/>
    </row>
    <row r="27" spans="1:12">
      <c r="A27" s="1054">
        <v>23</v>
      </c>
      <c r="B27" s="1055" t="s">
        <v>929</v>
      </c>
      <c r="C27" s="1056"/>
      <c r="D27" s="1057"/>
      <c r="E27" s="1058" t="str">
        <f t="shared" si="6"/>
        <v>-</v>
      </c>
      <c r="F27" s="1056"/>
      <c r="G27" s="1057"/>
      <c r="H27" s="1058" t="str">
        <f t="shared" si="7"/>
        <v>-</v>
      </c>
      <c r="I27" s="1056"/>
      <c r="J27" s="1057"/>
      <c r="K27" s="1058" t="str">
        <f t="shared" si="8"/>
        <v>-</v>
      </c>
      <c r="L27" s="1059"/>
    </row>
    <row r="28" spans="1:12">
      <c r="A28" s="1054">
        <v>24</v>
      </c>
      <c r="B28" s="1055" t="s">
        <v>930</v>
      </c>
      <c r="C28" s="1056"/>
      <c r="D28" s="1057"/>
      <c r="E28" s="1058" t="str">
        <f t="shared" si="6"/>
        <v>-</v>
      </c>
      <c r="F28" s="1056"/>
      <c r="G28" s="1057"/>
      <c r="H28" s="1058" t="str">
        <f t="shared" si="7"/>
        <v>-</v>
      </c>
      <c r="I28" s="1056"/>
      <c r="J28" s="1057"/>
      <c r="K28" s="1058" t="str">
        <f t="shared" si="8"/>
        <v>-</v>
      </c>
      <c r="L28" s="1059"/>
    </row>
    <row r="29" spans="1:12">
      <c r="A29" s="1054">
        <v>25</v>
      </c>
      <c r="B29" s="1055" t="s">
        <v>931</v>
      </c>
      <c r="C29" s="1056"/>
      <c r="D29" s="1057"/>
      <c r="E29" s="1058" t="str">
        <f t="shared" si="6"/>
        <v>-</v>
      </c>
      <c r="F29" s="1056"/>
      <c r="G29" s="1057"/>
      <c r="H29" s="1058" t="str">
        <f t="shared" si="7"/>
        <v>-</v>
      </c>
      <c r="I29" s="1056"/>
      <c r="J29" s="1057"/>
      <c r="K29" s="1058" t="str">
        <f t="shared" si="8"/>
        <v>-</v>
      </c>
      <c r="L29" s="1059"/>
    </row>
    <row r="30" spans="1:12">
      <c r="A30" s="1054">
        <v>27</v>
      </c>
      <c r="B30" s="1055" t="s">
        <v>933</v>
      </c>
      <c r="C30" s="1056"/>
      <c r="D30" s="1057"/>
      <c r="E30" s="1058" t="str">
        <f t="shared" si="6"/>
        <v>-</v>
      </c>
      <c r="F30" s="1056"/>
      <c r="G30" s="1057"/>
      <c r="H30" s="1058" t="str">
        <f t="shared" si="7"/>
        <v>-</v>
      </c>
      <c r="I30" s="1056"/>
      <c r="J30" s="1057"/>
      <c r="K30" s="1058" t="str">
        <f t="shared" si="8"/>
        <v>-</v>
      </c>
      <c r="L30" s="1059"/>
    </row>
    <row r="31" spans="1:12">
      <c r="A31" s="1054">
        <v>30</v>
      </c>
      <c r="B31" s="1055" t="s">
        <v>935</v>
      </c>
      <c r="C31" s="1056"/>
      <c r="D31" s="1057"/>
      <c r="E31" s="1058" t="str">
        <f t="shared" si="6"/>
        <v>-</v>
      </c>
      <c r="F31" s="1056"/>
      <c r="G31" s="1057"/>
      <c r="H31" s="1058" t="str">
        <f t="shared" si="7"/>
        <v>-</v>
      </c>
      <c r="I31" s="1056"/>
      <c r="J31" s="1057"/>
      <c r="K31" s="1058" t="str">
        <f t="shared" si="8"/>
        <v>-</v>
      </c>
      <c r="L31" s="1059"/>
    </row>
    <row r="32" spans="1:12">
      <c r="A32" s="1054">
        <v>31</v>
      </c>
      <c r="B32" s="1055" t="s">
        <v>936</v>
      </c>
      <c r="C32" s="1056"/>
      <c r="D32" s="1057"/>
      <c r="E32" s="1058" t="str">
        <f t="shared" si="6"/>
        <v>-</v>
      </c>
      <c r="F32" s="1056"/>
      <c r="G32" s="1057"/>
      <c r="H32" s="1058" t="str">
        <f t="shared" si="7"/>
        <v>-</v>
      </c>
      <c r="I32" s="1056"/>
      <c r="J32" s="1057"/>
      <c r="K32" s="1058" t="str">
        <f t="shared" si="8"/>
        <v>-</v>
      </c>
      <c r="L32" s="1059"/>
    </row>
    <row r="33" spans="1:12">
      <c r="A33" s="1054">
        <v>33</v>
      </c>
      <c r="B33" s="1055" t="s">
        <v>937</v>
      </c>
      <c r="C33" s="1056"/>
      <c r="D33" s="1057"/>
      <c r="E33" s="1058" t="str">
        <f t="shared" si="6"/>
        <v>-</v>
      </c>
      <c r="F33" s="1056"/>
      <c r="G33" s="1057"/>
      <c r="H33" s="1058" t="str">
        <f t="shared" si="7"/>
        <v>-</v>
      </c>
      <c r="I33" s="1056"/>
      <c r="J33" s="1057"/>
      <c r="K33" s="1058" t="str">
        <f t="shared" si="8"/>
        <v>-</v>
      </c>
      <c r="L33" s="1059"/>
    </row>
    <row r="34" spans="1:12">
      <c r="A34" s="1054">
        <v>35</v>
      </c>
      <c r="B34" s="1055" t="s">
        <v>938</v>
      </c>
      <c r="C34" s="1056"/>
      <c r="D34" s="1057"/>
      <c r="E34" s="1058" t="str">
        <f t="shared" si="6"/>
        <v>-</v>
      </c>
      <c r="F34" s="1056"/>
      <c r="G34" s="1057"/>
      <c r="H34" s="1058" t="str">
        <f t="shared" si="7"/>
        <v>-</v>
      </c>
      <c r="I34" s="1056"/>
      <c r="J34" s="1057"/>
      <c r="K34" s="1058" t="str">
        <f t="shared" si="8"/>
        <v>-</v>
      </c>
      <c r="L34" s="1059"/>
    </row>
    <row r="35" spans="1:12">
      <c r="A35" s="1054">
        <v>36</v>
      </c>
      <c r="B35" s="1055" t="s">
        <v>919</v>
      </c>
      <c r="C35" s="1056"/>
      <c r="D35" s="1057"/>
      <c r="E35" s="1058"/>
      <c r="F35" s="1056"/>
      <c r="G35" s="1057"/>
      <c r="H35" s="1058"/>
      <c r="I35" s="1056"/>
      <c r="J35" s="1057"/>
      <c r="K35" s="1058"/>
      <c r="L35" s="1059"/>
    </row>
    <row r="36" spans="1:12">
      <c r="A36" s="1054">
        <v>37</v>
      </c>
      <c r="B36" s="1055" t="s">
        <v>939</v>
      </c>
      <c r="C36" s="1056"/>
      <c r="D36" s="1057"/>
      <c r="E36" s="1058" t="str">
        <f t="shared" si="6"/>
        <v>-</v>
      </c>
      <c r="F36" s="1056"/>
      <c r="G36" s="1057"/>
      <c r="H36" s="1058" t="str">
        <f t="shared" si="7"/>
        <v>-</v>
      </c>
      <c r="I36" s="1056"/>
      <c r="J36" s="1057"/>
      <c r="K36" s="1058" t="str">
        <f t="shared" si="8"/>
        <v>-</v>
      </c>
      <c r="L36" s="1059"/>
    </row>
    <row r="37" spans="1:12">
      <c r="A37" s="1054">
        <v>39</v>
      </c>
      <c r="B37" s="1055" t="s">
        <v>940</v>
      </c>
      <c r="C37" s="1056"/>
      <c r="D37" s="1057"/>
      <c r="E37" s="1058" t="str">
        <f t="shared" si="6"/>
        <v>-</v>
      </c>
      <c r="F37" s="1056"/>
      <c r="G37" s="1057"/>
      <c r="H37" s="1058" t="str">
        <f t="shared" si="7"/>
        <v>-</v>
      </c>
      <c r="I37" s="1056"/>
      <c r="J37" s="1057"/>
      <c r="K37" s="1058" t="str">
        <f t="shared" si="8"/>
        <v>-</v>
      </c>
      <c r="L37" s="1059"/>
    </row>
    <row r="38" spans="1:12" s="1072" customFormat="1">
      <c r="A38" s="1054">
        <v>41</v>
      </c>
      <c r="B38" s="1055" t="s">
        <v>941</v>
      </c>
      <c r="C38" s="1056"/>
      <c r="D38" s="1057"/>
      <c r="E38" s="1058" t="str">
        <f t="shared" si="6"/>
        <v>-</v>
      </c>
      <c r="F38" s="1056"/>
      <c r="G38" s="1057"/>
      <c r="H38" s="1058" t="str">
        <f t="shared" si="7"/>
        <v>-</v>
      </c>
      <c r="I38" s="1056"/>
      <c r="J38" s="1057"/>
      <c r="K38" s="1058" t="str">
        <f t="shared" si="8"/>
        <v>-</v>
      </c>
      <c r="L38" s="1071"/>
    </row>
    <row r="39" spans="1:12">
      <c r="A39" s="1054">
        <v>47</v>
      </c>
      <c r="B39" s="1055" t="s">
        <v>920</v>
      </c>
      <c r="C39" s="1056"/>
      <c r="D39" s="1057"/>
      <c r="E39" s="1058" t="str">
        <f t="shared" si="6"/>
        <v>-</v>
      </c>
      <c r="F39" s="1056"/>
      <c r="G39" s="1057"/>
      <c r="H39" s="1058" t="str">
        <f t="shared" si="7"/>
        <v>-</v>
      </c>
      <c r="I39" s="1056"/>
      <c r="J39" s="1057"/>
      <c r="K39" s="1058" t="str">
        <f t="shared" si="8"/>
        <v>-</v>
      </c>
      <c r="L39" s="1059"/>
    </row>
    <row r="40" spans="1:12" ht="12" thickBot="1">
      <c r="A40" s="1069"/>
      <c r="B40" s="1061" t="s">
        <v>912</v>
      </c>
      <c r="C40" s="1062">
        <f>SUM(C24:C39)</f>
        <v>0</v>
      </c>
      <c r="D40" s="1063">
        <f>SUM(D24:D39)</f>
        <v>0</v>
      </c>
      <c r="E40" s="1070" t="str">
        <f t="shared" si="6"/>
        <v>-</v>
      </c>
      <c r="F40" s="1062">
        <f>SUM(F24:F39)</f>
        <v>0</v>
      </c>
      <c r="G40" s="1063">
        <f>SUM(G24:G39)</f>
        <v>0</v>
      </c>
      <c r="H40" s="1070" t="str">
        <f t="shared" si="7"/>
        <v>-</v>
      </c>
      <c r="I40" s="1062">
        <f>SUM(I24:I39)</f>
        <v>0</v>
      </c>
      <c r="J40" s="1063">
        <f>SUM(J24:J39)</f>
        <v>0</v>
      </c>
      <c r="K40" s="1070" t="str">
        <f t="shared" si="8"/>
        <v>-</v>
      </c>
      <c r="L40" s="1059"/>
    </row>
    <row r="41" spans="1:12" ht="12" thickBot="1">
      <c r="A41" s="1065"/>
      <c r="B41" s="1073" t="s">
        <v>942</v>
      </c>
      <c r="C41" s="1066"/>
      <c r="D41" s="1067"/>
      <c r="E41" s="1068"/>
      <c r="F41" s="1066"/>
      <c r="G41" s="1067"/>
      <c r="H41" s="1068"/>
      <c r="I41" s="1066"/>
      <c r="J41" s="1067"/>
      <c r="K41" s="1068"/>
      <c r="L41" s="1059"/>
    </row>
    <row r="42" spans="1:12">
      <c r="A42" s="1048" t="s">
        <v>924</v>
      </c>
      <c r="B42" s="1049" t="s">
        <v>925</v>
      </c>
      <c r="C42" s="1050"/>
      <c r="D42" s="1051"/>
      <c r="E42" s="1052" t="str">
        <f t="shared" ref="E42" si="9">IF(ISERROR((C42-D42)/D42),"-",(C42-D42)/D42)</f>
        <v>-</v>
      </c>
      <c r="F42" s="1050"/>
      <c r="G42" s="1051"/>
      <c r="H42" s="1052" t="str">
        <f t="shared" ref="H42:H63" si="10">IF(ISERROR((F42-G42)/G42),"-",(F42-G42)/G42)</f>
        <v>-</v>
      </c>
      <c r="I42" s="1050"/>
      <c r="J42" s="1051"/>
      <c r="K42" s="1052" t="str">
        <f t="shared" ref="K42" si="11">IF(ISERROR((I42-J42)/J42),"-",(I42-J42)/J42)</f>
        <v>-</v>
      </c>
      <c r="L42" s="1059"/>
    </row>
    <row r="43" spans="1:12">
      <c r="A43" s="1054">
        <v>50</v>
      </c>
      <c r="B43" s="1055" t="s">
        <v>943</v>
      </c>
      <c r="C43" s="1056"/>
      <c r="D43" s="1057"/>
      <c r="E43" s="1058" t="str">
        <f t="shared" ref="E43:E64" si="12">IF(ISERROR((C43-D43)/D43),"-",(C43-D43)/D43)</f>
        <v>-</v>
      </c>
      <c r="F43" s="1056"/>
      <c r="G43" s="1057"/>
      <c r="H43" s="1058" t="str">
        <f t="shared" si="10"/>
        <v>-</v>
      </c>
      <c r="I43" s="1056"/>
      <c r="J43" s="1057"/>
      <c r="K43" s="1058" t="str">
        <f t="shared" ref="K43:K64" si="13">IF(ISERROR((I43-J43)/J43),"-",(I43-J43)/J43)</f>
        <v>-</v>
      </c>
      <c r="L43" s="1059"/>
    </row>
    <row r="44" spans="1:12">
      <c r="A44" s="1054">
        <v>52</v>
      </c>
      <c r="B44" s="1055" t="s">
        <v>944</v>
      </c>
      <c r="C44" s="1056"/>
      <c r="D44" s="1057"/>
      <c r="E44" s="1058" t="str">
        <f t="shared" si="12"/>
        <v>-</v>
      </c>
      <c r="F44" s="1056"/>
      <c r="G44" s="1057"/>
      <c r="H44" s="1058" t="str">
        <f t="shared" si="10"/>
        <v>-</v>
      </c>
      <c r="I44" s="1056"/>
      <c r="J44" s="1057"/>
      <c r="K44" s="1058" t="str">
        <f t="shared" si="13"/>
        <v>-</v>
      </c>
      <c r="L44" s="1059"/>
    </row>
    <row r="45" spans="1:12">
      <c r="A45" s="1054">
        <v>53</v>
      </c>
      <c r="B45" s="1055" t="s">
        <v>945</v>
      </c>
      <c r="C45" s="1056"/>
      <c r="D45" s="1057"/>
      <c r="E45" s="1058" t="str">
        <f t="shared" si="12"/>
        <v>-</v>
      </c>
      <c r="F45" s="1056"/>
      <c r="G45" s="1057"/>
      <c r="H45" s="1058" t="str">
        <f t="shared" si="10"/>
        <v>-</v>
      </c>
      <c r="I45" s="1056"/>
      <c r="J45" s="1057"/>
      <c r="K45" s="1058" t="str">
        <f t="shared" si="13"/>
        <v>-</v>
      </c>
      <c r="L45" s="1059"/>
    </row>
    <row r="46" spans="1:12">
      <c r="A46" s="1054">
        <v>54</v>
      </c>
      <c r="B46" s="1055" t="s">
        <v>946</v>
      </c>
      <c r="C46" s="1056"/>
      <c r="D46" s="1057"/>
      <c r="E46" s="1058" t="str">
        <f t="shared" si="12"/>
        <v>-</v>
      </c>
      <c r="F46" s="1056"/>
      <c r="G46" s="1057"/>
      <c r="H46" s="1058" t="str">
        <f t="shared" si="10"/>
        <v>-</v>
      </c>
      <c r="I46" s="1056"/>
      <c r="J46" s="1057"/>
      <c r="K46" s="1058" t="str">
        <f t="shared" si="13"/>
        <v>-</v>
      </c>
      <c r="L46" s="1059"/>
    </row>
    <row r="47" spans="1:12">
      <c r="A47" s="1054">
        <v>55</v>
      </c>
      <c r="B47" s="1055" t="s">
        <v>947</v>
      </c>
      <c r="C47" s="1056"/>
      <c r="D47" s="1057"/>
      <c r="E47" s="1058" t="str">
        <f t="shared" si="12"/>
        <v>-</v>
      </c>
      <c r="F47" s="1056"/>
      <c r="G47" s="1057"/>
      <c r="H47" s="1058" t="str">
        <f t="shared" si="10"/>
        <v>-</v>
      </c>
      <c r="I47" s="1056"/>
      <c r="J47" s="1057"/>
      <c r="K47" s="1058" t="str">
        <f t="shared" si="13"/>
        <v>-</v>
      </c>
      <c r="L47" s="1059"/>
    </row>
    <row r="48" spans="1:12">
      <c r="A48" s="1054">
        <v>56</v>
      </c>
      <c r="B48" s="1055" t="s">
        <v>948</v>
      </c>
      <c r="C48" s="1056"/>
      <c r="D48" s="1057"/>
      <c r="E48" s="1058" t="str">
        <f t="shared" si="12"/>
        <v>-</v>
      </c>
      <c r="F48" s="1056"/>
      <c r="G48" s="1057"/>
      <c r="H48" s="1058" t="str">
        <f t="shared" si="10"/>
        <v>-</v>
      </c>
      <c r="I48" s="1056"/>
      <c r="J48" s="1057"/>
      <c r="K48" s="1058" t="str">
        <f t="shared" si="13"/>
        <v>-</v>
      </c>
      <c r="L48" s="1059"/>
    </row>
    <row r="49" spans="1:12">
      <c r="A49" s="1054">
        <v>57</v>
      </c>
      <c r="B49" s="1055" t="s">
        <v>949</v>
      </c>
      <c r="C49" s="1056"/>
      <c r="D49" s="1057"/>
      <c r="E49" s="1058" t="str">
        <f t="shared" si="12"/>
        <v>-</v>
      </c>
      <c r="F49" s="1056"/>
      <c r="G49" s="1057"/>
      <c r="H49" s="1058" t="str">
        <f t="shared" si="10"/>
        <v>-</v>
      </c>
      <c r="I49" s="1056"/>
      <c r="J49" s="1057"/>
      <c r="K49" s="1058" t="str">
        <f t="shared" si="13"/>
        <v>-</v>
      </c>
      <c r="L49" s="1059"/>
    </row>
    <row r="50" spans="1:12">
      <c r="A50" s="1054">
        <v>58</v>
      </c>
      <c r="B50" s="1055" t="s">
        <v>950</v>
      </c>
      <c r="C50" s="1056"/>
      <c r="D50" s="1057"/>
      <c r="E50" s="1058" t="str">
        <f t="shared" si="12"/>
        <v>-</v>
      </c>
      <c r="F50" s="1056"/>
      <c r="G50" s="1057"/>
      <c r="H50" s="1058" t="str">
        <f t="shared" si="10"/>
        <v>-</v>
      </c>
      <c r="I50" s="1056"/>
      <c r="J50" s="1057"/>
      <c r="K50" s="1058" t="str">
        <f t="shared" si="13"/>
        <v>-</v>
      </c>
      <c r="L50" s="1059"/>
    </row>
    <row r="51" spans="1:12">
      <c r="A51" s="1054">
        <v>59</v>
      </c>
      <c r="B51" s="1055" t="s">
        <v>951</v>
      </c>
      <c r="C51" s="1056"/>
      <c r="D51" s="1057"/>
      <c r="E51" s="1058" t="str">
        <f t="shared" si="12"/>
        <v>-</v>
      </c>
      <c r="F51" s="1056"/>
      <c r="G51" s="1057"/>
      <c r="H51" s="1058" t="str">
        <f t="shared" si="10"/>
        <v>-</v>
      </c>
      <c r="I51" s="1056"/>
      <c r="J51" s="1057"/>
      <c r="K51" s="1058" t="str">
        <f t="shared" si="13"/>
        <v>-</v>
      </c>
      <c r="L51" s="1059"/>
    </row>
    <row r="52" spans="1:12">
      <c r="A52" s="1054">
        <v>60</v>
      </c>
      <c r="B52" s="1055" t="s">
        <v>952</v>
      </c>
      <c r="C52" s="1056"/>
      <c r="D52" s="1057"/>
      <c r="E52" s="1058" t="str">
        <f t="shared" si="12"/>
        <v>-</v>
      </c>
      <c r="F52" s="1056"/>
      <c r="G52" s="1057"/>
      <c r="H52" s="1058" t="str">
        <f t="shared" si="10"/>
        <v>-</v>
      </c>
      <c r="I52" s="1056"/>
      <c r="J52" s="1057"/>
      <c r="K52" s="1058" t="str">
        <f t="shared" si="13"/>
        <v>-</v>
      </c>
      <c r="L52" s="1059"/>
    </row>
    <row r="53" spans="1:12">
      <c r="A53" s="1054">
        <v>62</v>
      </c>
      <c r="B53" s="1055" t="s">
        <v>953</v>
      </c>
      <c r="C53" s="1056"/>
      <c r="D53" s="1057"/>
      <c r="E53" s="1058" t="str">
        <f t="shared" si="12"/>
        <v>-</v>
      </c>
      <c r="F53" s="1056"/>
      <c r="G53" s="1057"/>
      <c r="H53" s="1058" t="str">
        <f t="shared" si="10"/>
        <v>-</v>
      </c>
      <c r="I53" s="1056"/>
      <c r="J53" s="1057"/>
      <c r="K53" s="1058" t="str">
        <f t="shared" si="13"/>
        <v>-</v>
      </c>
      <c r="L53" s="1059"/>
    </row>
    <row r="54" spans="1:12">
      <c r="A54" s="1054">
        <v>64</v>
      </c>
      <c r="B54" s="1055" t="s">
        <v>954</v>
      </c>
      <c r="C54" s="1056"/>
      <c r="D54" s="1057"/>
      <c r="E54" s="1058" t="str">
        <f t="shared" si="12"/>
        <v>-</v>
      </c>
      <c r="F54" s="1056"/>
      <c r="G54" s="1057"/>
      <c r="H54" s="1058" t="str">
        <f t="shared" si="10"/>
        <v>-</v>
      </c>
      <c r="I54" s="1056"/>
      <c r="J54" s="1057"/>
      <c r="K54" s="1058" t="str">
        <f t="shared" si="13"/>
        <v>-</v>
      </c>
      <c r="L54" s="1059"/>
    </row>
    <row r="55" spans="1:12">
      <c r="A55" s="1054">
        <v>66</v>
      </c>
      <c r="B55" s="1055" t="s">
        <v>955</v>
      </c>
      <c r="C55" s="1056"/>
      <c r="D55" s="1057"/>
      <c r="E55" s="1058" t="str">
        <f t="shared" si="12"/>
        <v>-</v>
      </c>
      <c r="F55" s="1056"/>
      <c r="G55" s="1057"/>
      <c r="H55" s="1058" t="str">
        <f t="shared" si="10"/>
        <v>-</v>
      </c>
      <c r="I55" s="1056"/>
      <c r="J55" s="1057"/>
      <c r="K55" s="1058" t="str">
        <f t="shared" si="13"/>
        <v>-</v>
      </c>
      <c r="L55" s="1059"/>
    </row>
    <row r="56" spans="1:12">
      <c r="A56" s="1054">
        <v>68</v>
      </c>
      <c r="B56" s="1055" t="s">
        <v>956</v>
      </c>
      <c r="C56" s="1056"/>
      <c r="D56" s="1057"/>
      <c r="E56" s="1058" t="str">
        <f t="shared" si="12"/>
        <v>-</v>
      </c>
      <c r="F56" s="1056"/>
      <c r="G56" s="1057"/>
      <c r="H56" s="1058" t="str">
        <f t="shared" si="10"/>
        <v>-</v>
      </c>
      <c r="I56" s="1056"/>
      <c r="J56" s="1057"/>
      <c r="K56" s="1058" t="str">
        <f t="shared" si="13"/>
        <v>-</v>
      </c>
      <c r="L56" s="1059"/>
    </row>
    <row r="57" spans="1:12">
      <c r="A57" s="1054">
        <v>70</v>
      </c>
      <c r="B57" s="1055" t="s">
        <v>957</v>
      </c>
      <c r="C57" s="1056"/>
      <c r="D57" s="1057"/>
      <c r="E57" s="1058" t="str">
        <f t="shared" si="12"/>
        <v>-</v>
      </c>
      <c r="F57" s="1056"/>
      <c r="G57" s="1057"/>
      <c r="H57" s="1058" t="str">
        <f t="shared" si="10"/>
        <v>-</v>
      </c>
      <c r="I57" s="1056"/>
      <c r="J57" s="1057"/>
      <c r="K57" s="1058" t="str">
        <f t="shared" si="13"/>
        <v>-</v>
      </c>
      <c r="L57" s="1059"/>
    </row>
    <row r="58" spans="1:12" s="1072" customFormat="1">
      <c r="A58" s="1054">
        <v>72</v>
      </c>
      <c r="B58" s="1055" t="s">
        <v>958</v>
      </c>
      <c r="C58" s="1074"/>
      <c r="D58" s="1075"/>
      <c r="E58" s="1058" t="str">
        <f t="shared" si="12"/>
        <v>-</v>
      </c>
      <c r="F58" s="1074"/>
      <c r="G58" s="1075"/>
      <c r="H58" s="1058" t="str">
        <f t="shared" si="10"/>
        <v>-</v>
      </c>
      <c r="I58" s="1074"/>
      <c r="J58" s="1075"/>
      <c r="K58" s="1058" t="str">
        <f t="shared" si="13"/>
        <v>-</v>
      </c>
      <c r="L58" s="1059"/>
    </row>
    <row r="59" spans="1:12">
      <c r="A59" s="1054">
        <v>74</v>
      </c>
      <c r="B59" s="1055" t="s">
        <v>959</v>
      </c>
      <c r="C59" s="1074"/>
      <c r="D59" s="1075"/>
      <c r="E59" s="1058" t="str">
        <f t="shared" si="12"/>
        <v>-</v>
      </c>
      <c r="F59" s="1074"/>
      <c r="G59" s="1075"/>
      <c r="H59" s="1058" t="str">
        <f t="shared" si="10"/>
        <v>-</v>
      </c>
      <c r="I59" s="1074"/>
      <c r="J59" s="1075"/>
      <c r="K59" s="1058" t="str">
        <f t="shared" si="13"/>
        <v>-</v>
      </c>
      <c r="L59" s="1071"/>
    </row>
    <row r="60" spans="1:12">
      <c r="A60" s="1054">
        <v>76</v>
      </c>
      <c r="B60" s="1055" t="s">
        <v>960</v>
      </c>
      <c r="C60" s="1074"/>
      <c r="D60" s="1075"/>
      <c r="E60" s="1058" t="str">
        <f t="shared" si="12"/>
        <v>-</v>
      </c>
      <c r="F60" s="1074"/>
      <c r="G60" s="1075"/>
      <c r="H60" s="1058" t="str">
        <f t="shared" si="10"/>
        <v>-</v>
      </c>
      <c r="I60" s="1074"/>
      <c r="J60" s="1075"/>
      <c r="K60" s="1058" t="str">
        <f t="shared" si="13"/>
        <v>-</v>
      </c>
      <c r="L60" s="1071"/>
    </row>
    <row r="61" spans="1:12">
      <c r="A61" s="1054">
        <v>78</v>
      </c>
      <c r="B61" s="1055" t="s">
        <v>961</v>
      </c>
      <c r="C61" s="1074"/>
      <c r="D61" s="1075"/>
      <c r="E61" s="1058" t="str">
        <f t="shared" si="12"/>
        <v>-</v>
      </c>
      <c r="F61" s="1074"/>
      <c r="G61" s="1075"/>
      <c r="H61" s="1058" t="str">
        <f t="shared" si="10"/>
        <v>-</v>
      </c>
      <c r="I61" s="1074"/>
      <c r="J61" s="1075"/>
      <c r="K61" s="1058" t="str">
        <f t="shared" si="13"/>
        <v>-</v>
      </c>
      <c r="L61" s="1071"/>
    </row>
    <row r="62" spans="1:12">
      <c r="A62" s="1054">
        <v>82</v>
      </c>
      <c r="B62" s="1055" t="s">
        <v>934</v>
      </c>
      <c r="C62" s="1074"/>
      <c r="D62" s="1075"/>
      <c r="E62" s="1058"/>
      <c r="F62" s="1074"/>
      <c r="G62" s="1075"/>
      <c r="H62" s="1058" t="str">
        <f t="shared" si="10"/>
        <v>-</v>
      </c>
      <c r="I62" s="1074"/>
      <c r="J62" s="1075"/>
      <c r="K62" s="1058"/>
      <c r="L62" s="1059"/>
    </row>
    <row r="63" spans="1:12">
      <c r="A63" s="1054">
        <v>114</v>
      </c>
      <c r="B63" s="1055" t="s">
        <v>962</v>
      </c>
      <c r="C63" s="1074"/>
      <c r="D63" s="1075"/>
      <c r="E63" s="1058" t="str">
        <f t="shared" si="12"/>
        <v>-</v>
      </c>
      <c r="F63" s="1074"/>
      <c r="G63" s="1075"/>
      <c r="H63" s="1058" t="str">
        <f t="shared" si="10"/>
        <v>-</v>
      </c>
      <c r="I63" s="1074"/>
      <c r="J63" s="1075"/>
      <c r="K63" s="1058" t="str">
        <f t="shared" si="13"/>
        <v>-</v>
      </c>
      <c r="L63" s="1059"/>
    </row>
    <row r="64" spans="1:12" ht="12" thickBot="1">
      <c r="A64" s="1069"/>
      <c r="B64" s="1076" t="s">
        <v>912</v>
      </c>
      <c r="C64" s="1062">
        <f>SUM(C42:C63)</f>
        <v>0</v>
      </c>
      <c r="D64" s="1063">
        <f>SUM(D42:D63)</f>
        <v>0</v>
      </c>
      <c r="E64" s="1070" t="str">
        <f t="shared" si="12"/>
        <v>-</v>
      </c>
      <c r="F64" s="1062">
        <f>SUM(F42:F63)</f>
        <v>0</v>
      </c>
      <c r="G64" s="1063">
        <f>SUM(G42:G63)</f>
        <v>0</v>
      </c>
      <c r="H64" s="1070" t="str">
        <f t="shared" ref="H64" si="14">IF(ISERROR((F64-G64)/G64),"-",(F64-G64)/G64)</f>
        <v>-</v>
      </c>
      <c r="I64" s="1062">
        <f>SUM(I43:I63)</f>
        <v>0</v>
      </c>
      <c r="J64" s="1063">
        <f>SUM(J43:J63)</f>
        <v>0</v>
      </c>
      <c r="K64" s="1070" t="str">
        <f t="shared" si="13"/>
        <v>-</v>
      </c>
      <c r="L64" s="1059"/>
    </row>
    <row r="65" spans="1:12" ht="12" thickBot="1">
      <c r="A65" s="1065"/>
      <c r="B65" s="1073" t="s">
        <v>963</v>
      </c>
      <c r="C65" s="1066"/>
      <c r="D65" s="1067"/>
      <c r="E65" s="1068"/>
      <c r="F65" s="1066"/>
      <c r="G65" s="1067"/>
      <c r="H65" s="1068"/>
      <c r="I65" s="1066"/>
      <c r="J65" s="1067"/>
      <c r="K65" s="1068"/>
      <c r="L65" s="1059"/>
    </row>
    <row r="66" spans="1:12" s="1072" customFormat="1">
      <c r="A66" s="1283">
        <v>90</v>
      </c>
      <c r="B66" s="1284" t="s">
        <v>964</v>
      </c>
      <c r="C66" s="1285"/>
      <c r="D66" s="1286"/>
      <c r="E66" s="1287" t="str">
        <f t="shared" ref="E66:E76" si="15">IF(ISERROR((C66-D66)/D66),"-",(C66-D66)/D66)</f>
        <v>-</v>
      </c>
      <c r="F66" s="1285"/>
      <c r="G66" s="1286"/>
      <c r="H66" s="1287" t="str">
        <f t="shared" ref="H66:H70" si="16">IF(ISERROR((F66-G66)/G66),"-",(F66-G66)/G66)</f>
        <v>-</v>
      </c>
      <c r="I66" s="1285"/>
      <c r="J66" s="1286"/>
      <c r="K66" s="1287" t="str">
        <f t="shared" ref="K66:K70" si="17">IF(ISERROR((I66-J66)/J66),"-",(I66-J66)/J66)</f>
        <v>-</v>
      </c>
      <c r="L66" s="1059"/>
    </row>
    <row r="67" spans="1:12">
      <c r="A67" s="1283">
        <v>91</v>
      </c>
      <c r="B67" s="1284" t="s">
        <v>965</v>
      </c>
      <c r="C67" s="1285"/>
      <c r="D67" s="1286"/>
      <c r="E67" s="1287" t="str">
        <f t="shared" si="15"/>
        <v>-</v>
      </c>
      <c r="F67" s="1285"/>
      <c r="G67" s="1286"/>
      <c r="H67" s="1287" t="str">
        <f t="shared" si="16"/>
        <v>-</v>
      </c>
      <c r="I67" s="1285"/>
      <c r="J67" s="1286"/>
      <c r="K67" s="1287" t="str">
        <f t="shared" si="17"/>
        <v>-</v>
      </c>
      <c r="L67" s="1059"/>
    </row>
    <row r="68" spans="1:12">
      <c r="A68" s="1283">
        <v>92</v>
      </c>
      <c r="B68" s="1284" t="s">
        <v>966</v>
      </c>
      <c r="C68" s="1285"/>
      <c r="D68" s="1286"/>
      <c r="E68" s="1287" t="str">
        <f t="shared" si="15"/>
        <v>-</v>
      </c>
      <c r="F68" s="1285"/>
      <c r="G68" s="1286"/>
      <c r="H68" s="1287" t="str">
        <f t="shared" si="16"/>
        <v>-</v>
      </c>
      <c r="I68" s="1285"/>
      <c r="J68" s="1286"/>
      <c r="K68" s="1287" t="str">
        <f t="shared" si="17"/>
        <v>-</v>
      </c>
      <c r="L68" s="1059"/>
    </row>
    <row r="69" spans="1:12">
      <c r="A69" s="1283"/>
      <c r="B69" s="1284" t="s">
        <v>967</v>
      </c>
      <c r="C69" s="1285"/>
      <c r="D69" s="1286"/>
      <c r="E69" s="1287" t="str">
        <f t="shared" si="15"/>
        <v>-</v>
      </c>
      <c r="F69" s="1285"/>
      <c r="G69" s="1286"/>
      <c r="H69" s="1287" t="str">
        <f t="shared" si="16"/>
        <v>-</v>
      </c>
      <c r="I69" s="1285"/>
      <c r="J69" s="1286"/>
      <c r="K69" s="1287" t="str">
        <f t="shared" si="17"/>
        <v>-</v>
      </c>
      <c r="L69" s="1059"/>
    </row>
    <row r="70" spans="1:12" ht="12" thickBot="1">
      <c r="A70" s="1069"/>
      <c r="B70" s="1076" t="s">
        <v>912</v>
      </c>
      <c r="C70" s="1062">
        <f>SUM(C66:C69)</f>
        <v>0</v>
      </c>
      <c r="D70" s="1063">
        <f>SUM(D66:D69)</f>
        <v>0</v>
      </c>
      <c r="E70" s="1070" t="str">
        <f t="shared" si="15"/>
        <v>-</v>
      </c>
      <c r="F70" s="1062">
        <f>SUM(F66:F69)</f>
        <v>0</v>
      </c>
      <c r="G70" s="1063">
        <f>SUM(G66:G69)</f>
        <v>0</v>
      </c>
      <c r="H70" s="1070" t="str">
        <f t="shared" si="16"/>
        <v>-</v>
      </c>
      <c r="I70" s="1062">
        <f>SUM(I66:I69)</f>
        <v>0</v>
      </c>
      <c r="J70" s="1063">
        <f>SUM(J66:J69)</f>
        <v>0</v>
      </c>
      <c r="K70" s="1070" t="str">
        <f t="shared" si="17"/>
        <v>-</v>
      </c>
      <c r="L70" s="1059"/>
    </row>
    <row r="71" spans="1:12" ht="12" thickBot="1">
      <c r="A71" s="1065"/>
      <c r="B71" s="1073" t="s">
        <v>968</v>
      </c>
      <c r="C71" s="1066"/>
      <c r="D71" s="1067"/>
      <c r="E71" s="1068"/>
      <c r="F71" s="1066"/>
      <c r="G71" s="1067"/>
      <c r="H71" s="1068"/>
      <c r="I71" s="1066"/>
      <c r="J71" s="1067"/>
      <c r="K71" s="1068"/>
      <c r="L71" s="1059"/>
    </row>
    <row r="72" spans="1:12" ht="12" thickBot="1">
      <c r="A72" s="1283"/>
      <c r="B72" s="1076" t="s">
        <v>912</v>
      </c>
      <c r="C72" s="1062"/>
      <c r="D72" s="1063"/>
      <c r="E72" s="1070" t="str">
        <f t="shared" si="15"/>
        <v>-</v>
      </c>
      <c r="F72" s="1062"/>
      <c r="G72" s="1063"/>
      <c r="H72" s="1070" t="str">
        <f t="shared" ref="H72" si="18">IF(ISERROR((F72-G72)/G72),"-",(F72-G72)/G72)</f>
        <v>-</v>
      </c>
      <c r="I72" s="1062"/>
      <c r="J72" s="1063"/>
      <c r="K72" s="1070" t="str">
        <f t="shared" ref="K72" si="19">IF(ISERROR((I72-J72)/J72),"-",(I72-J72)/J72)</f>
        <v>-</v>
      </c>
      <c r="L72" s="1087"/>
    </row>
    <row r="73" spans="1:12" ht="12" thickBot="1">
      <c r="A73" s="1065"/>
      <c r="B73" s="1073" t="s">
        <v>969</v>
      </c>
      <c r="C73" s="1066"/>
      <c r="D73" s="1067"/>
      <c r="E73" s="1068"/>
      <c r="F73" s="1066"/>
      <c r="G73" s="1067"/>
      <c r="H73" s="1077"/>
      <c r="I73" s="1066"/>
      <c r="J73" s="1067"/>
      <c r="K73" s="1068"/>
      <c r="L73" s="1087"/>
    </row>
    <row r="74" spans="1:12" ht="12" thickBot="1">
      <c r="A74" s="1283"/>
      <c r="B74" s="1076" t="s">
        <v>912</v>
      </c>
      <c r="C74" s="1062"/>
      <c r="D74" s="1063"/>
      <c r="E74" s="1070" t="str">
        <f t="shared" si="15"/>
        <v>-</v>
      </c>
      <c r="F74" s="1062"/>
      <c r="G74" s="1063"/>
      <c r="H74" s="1070" t="str">
        <f t="shared" ref="H74" si="20">IF(ISERROR((F74-G74)/G74),"-",(F74-G74)/G74)</f>
        <v>-</v>
      </c>
      <c r="I74" s="1062"/>
      <c r="J74" s="1063"/>
      <c r="K74" s="1070" t="str">
        <f t="shared" ref="K74" si="21">IF(ISERROR((I74-J74)/J74),"-",(I74-J74)/J74)</f>
        <v>-</v>
      </c>
      <c r="L74" s="1088"/>
    </row>
    <row r="75" spans="1:12" ht="12" thickBot="1">
      <c r="A75" s="1065"/>
      <c r="B75" s="1073" t="s">
        <v>970</v>
      </c>
      <c r="C75" s="1066"/>
      <c r="D75" s="1067"/>
      <c r="E75" s="1068"/>
      <c r="F75" s="1066"/>
      <c r="G75" s="1067"/>
      <c r="H75" s="1077"/>
      <c r="I75" s="1066"/>
      <c r="J75" s="1067"/>
      <c r="K75" s="1068"/>
      <c r="L75" s="1087"/>
    </row>
    <row r="76" spans="1:12" ht="12" thickBot="1">
      <c r="A76" s="1283"/>
      <c r="B76" s="1076" t="s">
        <v>912</v>
      </c>
      <c r="C76" s="1062"/>
      <c r="D76" s="1063"/>
      <c r="E76" s="1070" t="str">
        <f t="shared" si="15"/>
        <v>-</v>
      </c>
      <c r="F76" s="1062"/>
      <c r="G76" s="1063"/>
      <c r="H76" s="1070" t="str">
        <f t="shared" ref="H76" si="22">IF(ISERROR((F76-G76)/G76),"-",(F76-G76)/G76)</f>
        <v>-</v>
      </c>
      <c r="I76" s="1062"/>
      <c r="J76" s="1063"/>
      <c r="K76" s="1070" t="str">
        <f t="shared" ref="K76" si="23">IF(ISERROR((I76-J76)/J76),"-",(I76-J76)/J76)</f>
        <v>-</v>
      </c>
      <c r="L76" s="1087"/>
    </row>
    <row r="77" spans="1:12" ht="12" thickBot="1">
      <c r="A77" s="1078"/>
      <c r="B77" s="1079"/>
      <c r="C77" s="1080"/>
      <c r="D77" s="1081"/>
      <c r="E77" s="1082"/>
      <c r="F77" s="1080"/>
      <c r="G77" s="1081"/>
      <c r="H77" s="1082"/>
      <c r="I77" s="1080"/>
      <c r="J77" s="1081"/>
      <c r="K77" s="1082"/>
      <c r="L77" s="1087"/>
    </row>
    <row r="78" spans="1:12" ht="12" thickBot="1">
      <c r="A78" s="1083"/>
      <c r="B78" s="1084" t="s">
        <v>971</v>
      </c>
      <c r="C78" s="1085">
        <f>+C72+C70+C64+C40+C22+C13+C74+C76</f>
        <v>0</v>
      </c>
      <c r="D78" s="1085">
        <f>+D72+D70+D64+D40+D22+D13+D74+D76</f>
        <v>0</v>
      </c>
      <c r="E78" s="1086" t="str">
        <f>IF(ISERROR((C78-D78)/D78),"-",(C78-D78)/D78)</f>
        <v>-</v>
      </c>
      <c r="F78" s="1288">
        <f>+F72+F70+F64+F40+F22+F13+F74+F76</f>
        <v>0</v>
      </c>
      <c r="G78" s="1085">
        <f>+G72+G70+G64+G40+G22+G13+G74+G76</f>
        <v>0</v>
      </c>
      <c r="H78" s="1086" t="str">
        <f>IF(ISERROR((F78-G78)/G78),"-",(F78-G78)/G78)</f>
        <v>-</v>
      </c>
      <c r="I78" s="1288">
        <f>+I72+I70+I64+I40+I22+I13+I74+I76</f>
        <v>0</v>
      </c>
      <c r="J78" s="1085">
        <f>+J72+J70+J64+J40+J22+J13+J74+J76</f>
        <v>0</v>
      </c>
      <c r="K78" s="1086" t="str">
        <f>IF(ISERROR((I78-J78)/J78),"-",(I78-J78)/J78)</f>
        <v>-</v>
      </c>
      <c r="L78" s="1087"/>
    </row>
    <row r="79" spans="1:12" ht="12" thickTop="1">
      <c r="L79" s="1087"/>
    </row>
    <row r="80" spans="1:12">
      <c r="L80" s="1087"/>
    </row>
    <row r="81" spans="12:12">
      <c r="L81" s="1087"/>
    </row>
    <row r="82" spans="12:12">
      <c r="L82" s="1087"/>
    </row>
    <row r="83" spans="12:12">
      <c r="L83" s="1087"/>
    </row>
    <row r="84" spans="12:12">
      <c r="L84" s="1087"/>
    </row>
    <row r="85" spans="12:12">
      <c r="L85" s="1087"/>
    </row>
  </sheetData>
  <mergeCells count="3">
    <mergeCell ref="C3:E3"/>
    <mergeCell ref="F3:H3"/>
    <mergeCell ref="I3:K3"/>
  </mergeCells>
  <printOptions horizontalCentered="1" verticalCentered="1"/>
  <pageMargins left="0.23622047244094491" right="0.23622047244094491" top="0.98425196850393704" bottom="0.98425196850393704" header="0.51181102362204722" footer="0.51181102362204722"/>
  <pageSetup paperSize="8" scale="45" orientation="landscape" r:id="rId1"/>
  <headerFooter alignWithMargins="0">
    <oddHeader>&amp;A</oddHeader>
    <oddFooter>&amp;Z&amp;G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J360"/>
  <sheetViews>
    <sheetView showGridLines="0" zoomScale="130" zoomScaleNormal="130" zoomScaleSheetLayoutView="145" workbookViewId="0">
      <pane ySplit="3" topLeftCell="A204" activePane="bottomLeft" state="frozen"/>
      <selection pane="bottomLeft" activeCell="G4" sqref="G4:H359"/>
    </sheetView>
  </sheetViews>
  <sheetFormatPr baseColWidth="10" defaultColWidth="11.26953125" defaultRowHeight="12.5"/>
  <cols>
    <col min="1" max="1" width="11.81640625" style="795" customWidth="1"/>
    <col min="2" max="2" width="39" style="1089" customWidth="1"/>
    <col min="3" max="3" width="12" style="795" customWidth="1"/>
    <col min="4" max="5" width="7.81640625" style="795" customWidth="1"/>
    <col min="6" max="6" width="8.54296875" style="795" customWidth="1"/>
    <col min="7" max="8" width="9.1796875" style="795" customWidth="1"/>
    <col min="9" max="9" width="8.54296875" style="795" customWidth="1"/>
    <col min="10" max="10" width="18.26953125" style="795" customWidth="1"/>
    <col min="11" max="16384" width="11.26953125" style="795"/>
  </cols>
  <sheetData>
    <row r="1" spans="1:10" ht="13">
      <c r="A1" s="6" t="s">
        <v>26</v>
      </c>
      <c r="B1" s="796"/>
      <c r="C1" s="797"/>
      <c r="D1" s="797"/>
      <c r="E1" s="797"/>
      <c r="F1" s="797"/>
      <c r="G1" s="797"/>
      <c r="H1" s="797"/>
    </row>
    <row r="3" spans="1:10" ht="20">
      <c r="A3" s="548" t="s">
        <v>891</v>
      </c>
      <c r="B3" s="548" t="s">
        <v>972</v>
      </c>
      <c r="C3" s="548" t="s">
        <v>973</v>
      </c>
      <c r="D3" s="548" t="s">
        <v>123</v>
      </c>
      <c r="E3" s="548" t="s">
        <v>124</v>
      </c>
      <c r="F3" s="548" t="s">
        <v>125</v>
      </c>
      <c r="G3" s="548" t="s">
        <v>126</v>
      </c>
      <c r="H3" s="548" t="s">
        <v>127</v>
      </c>
      <c r="I3" s="548" t="s">
        <v>974</v>
      </c>
      <c r="J3" s="428" t="s">
        <v>975</v>
      </c>
    </row>
    <row r="4" spans="1:10" ht="10.4" customHeight="1">
      <c r="A4" s="7">
        <v>1</v>
      </c>
      <c r="B4" s="545" t="s">
        <v>976</v>
      </c>
      <c r="C4" s="544" t="s">
        <v>891</v>
      </c>
      <c r="D4" s="543"/>
      <c r="E4" s="543"/>
      <c r="F4" s="542" t="str">
        <f t="shared" ref="F4:F60" si="0">IF(ISERROR((D4-E4)/E4),"-",(D4-E4)/E4)</f>
        <v>-</v>
      </c>
      <c r="G4" s="543"/>
      <c r="H4" s="543"/>
      <c r="I4" s="542" t="str">
        <f t="shared" ref="I4:I60" si="1">IF(ISERROR((G4-H4)/H4),"-",(G4-H4)/H4)</f>
        <v>-</v>
      </c>
      <c r="J4" s="541"/>
    </row>
    <row r="5" spans="1:10" ht="10.4" customHeight="1">
      <c r="A5" s="7">
        <v>2</v>
      </c>
      <c r="B5" s="545" t="s">
        <v>977</v>
      </c>
      <c r="C5" s="544" t="s">
        <v>891</v>
      </c>
      <c r="D5" s="543"/>
      <c r="E5" s="543"/>
      <c r="F5" s="542" t="str">
        <f t="shared" si="0"/>
        <v>-</v>
      </c>
      <c r="G5" s="543"/>
      <c r="H5" s="543"/>
      <c r="I5" s="542" t="str">
        <f t="shared" si="1"/>
        <v>-</v>
      </c>
      <c r="J5" s="541"/>
    </row>
    <row r="6" spans="1:10" ht="10.4" customHeight="1">
      <c r="A6" s="7">
        <v>3</v>
      </c>
      <c r="B6" s="545" t="s">
        <v>978</v>
      </c>
      <c r="C6" s="544" t="s">
        <v>891</v>
      </c>
      <c r="D6" s="543"/>
      <c r="E6" s="543"/>
      <c r="F6" s="542" t="str">
        <f t="shared" si="0"/>
        <v>-</v>
      </c>
      <c r="G6" s="543"/>
      <c r="H6" s="543"/>
      <c r="I6" s="542" t="str">
        <f t="shared" si="1"/>
        <v>-</v>
      </c>
      <c r="J6" s="541"/>
    </row>
    <row r="7" spans="1:10" ht="10.4" customHeight="1">
      <c r="A7" s="7">
        <v>4</v>
      </c>
      <c r="B7" s="545" t="s">
        <v>979</v>
      </c>
      <c r="C7" s="544" t="s">
        <v>891</v>
      </c>
      <c r="D7" s="543"/>
      <c r="E7" s="543"/>
      <c r="F7" s="542" t="str">
        <f t="shared" si="0"/>
        <v>-</v>
      </c>
      <c r="G7" s="543"/>
      <c r="H7" s="543"/>
      <c r="I7" s="542" t="str">
        <f t="shared" si="1"/>
        <v>-</v>
      </c>
      <c r="J7" s="547"/>
    </row>
    <row r="8" spans="1:10" ht="10.4" customHeight="1">
      <c r="A8" s="7">
        <v>5</v>
      </c>
      <c r="B8" s="545" t="s">
        <v>980</v>
      </c>
      <c r="C8" s="544" t="s">
        <v>891</v>
      </c>
      <c r="D8" s="543"/>
      <c r="E8" s="543"/>
      <c r="F8" s="542" t="str">
        <f t="shared" si="0"/>
        <v>-</v>
      </c>
      <c r="G8" s="543"/>
      <c r="H8" s="543"/>
      <c r="I8" s="542" t="str">
        <f t="shared" si="1"/>
        <v>-</v>
      </c>
      <c r="J8" s="547"/>
    </row>
    <row r="9" spans="1:10" ht="10.4" customHeight="1">
      <c r="A9" s="7">
        <v>6</v>
      </c>
      <c r="B9" s="545" t="s">
        <v>981</v>
      </c>
      <c r="C9" s="544" t="s">
        <v>891</v>
      </c>
      <c r="D9" s="543"/>
      <c r="E9" s="543"/>
      <c r="F9" s="542" t="str">
        <f t="shared" si="0"/>
        <v>-</v>
      </c>
      <c r="G9" s="543"/>
      <c r="H9" s="543"/>
      <c r="I9" s="542" t="str">
        <f t="shared" si="1"/>
        <v>-</v>
      </c>
      <c r="J9" s="547"/>
    </row>
    <row r="10" spans="1:10" ht="10.4" customHeight="1">
      <c r="A10" s="7">
        <v>7</v>
      </c>
      <c r="B10" s="545" t="s">
        <v>982</v>
      </c>
      <c r="C10" s="544" t="s">
        <v>891</v>
      </c>
      <c r="D10" s="543"/>
      <c r="E10" s="543"/>
      <c r="F10" s="542" t="str">
        <f t="shared" si="0"/>
        <v>-</v>
      </c>
      <c r="G10" s="543"/>
      <c r="H10" s="543"/>
      <c r="I10" s="542" t="str">
        <f t="shared" si="1"/>
        <v>-</v>
      </c>
      <c r="J10" s="547"/>
    </row>
    <row r="11" spans="1:10" ht="10.4" customHeight="1">
      <c r="A11" s="7">
        <v>10</v>
      </c>
      <c r="B11" s="545" t="s">
        <v>983</v>
      </c>
      <c r="C11" s="544" t="s">
        <v>891</v>
      </c>
      <c r="D11" s="543"/>
      <c r="E11" s="543"/>
      <c r="F11" s="542" t="str">
        <f t="shared" si="0"/>
        <v>-</v>
      </c>
      <c r="G11" s="543"/>
      <c r="H11" s="543"/>
      <c r="I11" s="542" t="str">
        <f t="shared" si="1"/>
        <v>-</v>
      </c>
      <c r="J11" s="547"/>
    </row>
    <row r="12" spans="1:10" ht="10.4" customHeight="1">
      <c r="A12" s="7">
        <v>11</v>
      </c>
      <c r="B12" s="545" t="s">
        <v>984</v>
      </c>
      <c r="C12" s="544" t="s">
        <v>891</v>
      </c>
      <c r="D12" s="543"/>
      <c r="E12" s="543"/>
      <c r="F12" s="542" t="str">
        <f t="shared" si="0"/>
        <v>-</v>
      </c>
      <c r="G12" s="543"/>
      <c r="H12" s="543"/>
      <c r="I12" s="542" t="str">
        <f t="shared" si="1"/>
        <v>-</v>
      </c>
      <c r="J12" s="541"/>
    </row>
    <row r="13" spans="1:10" ht="10.4" customHeight="1">
      <c r="A13" s="7">
        <v>12</v>
      </c>
      <c r="B13" s="545" t="s">
        <v>985</v>
      </c>
      <c r="C13" s="544" t="s">
        <v>891</v>
      </c>
      <c r="D13" s="543"/>
      <c r="E13" s="543"/>
      <c r="F13" s="542" t="str">
        <f t="shared" si="0"/>
        <v>-</v>
      </c>
      <c r="G13" s="543"/>
      <c r="H13" s="543"/>
      <c r="I13" s="542" t="str">
        <f t="shared" si="1"/>
        <v>-</v>
      </c>
      <c r="J13" s="541"/>
    </row>
    <row r="14" spans="1:10" ht="10.4" customHeight="1">
      <c r="A14" s="7">
        <v>14</v>
      </c>
      <c r="B14" s="545" t="s">
        <v>986</v>
      </c>
      <c r="C14" s="544" t="s">
        <v>891</v>
      </c>
      <c r="D14" s="543"/>
      <c r="E14" s="543"/>
      <c r="F14" s="542" t="str">
        <f t="shared" si="0"/>
        <v>-</v>
      </c>
      <c r="G14" s="543"/>
      <c r="H14" s="543"/>
      <c r="I14" s="542" t="str">
        <f t="shared" si="1"/>
        <v>-</v>
      </c>
      <c r="J14" s="541"/>
    </row>
    <row r="15" spans="1:10" ht="10.4" customHeight="1">
      <c r="A15" s="7">
        <v>15</v>
      </c>
      <c r="B15" s="545" t="s">
        <v>987</v>
      </c>
      <c r="C15" s="544" t="s">
        <v>891</v>
      </c>
      <c r="D15" s="543"/>
      <c r="E15" s="543"/>
      <c r="F15" s="542" t="str">
        <f t="shared" si="0"/>
        <v>-</v>
      </c>
      <c r="G15" s="543"/>
      <c r="H15" s="543"/>
      <c r="I15" s="542" t="str">
        <f t="shared" si="1"/>
        <v>-</v>
      </c>
      <c r="J15" s="541"/>
    </row>
    <row r="16" spans="1:10" ht="10.4" customHeight="1">
      <c r="A16" s="7">
        <v>15</v>
      </c>
      <c r="B16" s="545" t="s">
        <v>987</v>
      </c>
      <c r="C16" s="544" t="s">
        <v>886</v>
      </c>
      <c r="D16" s="543"/>
      <c r="E16" s="543"/>
      <c r="F16" s="542" t="str">
        <f>IF(ISERROR((D16-E16)/E16),"-",(D16-E16)/E16)</f>
        <v>-</v>
      </c>
      <c r="G16" s="543"/>
      <c r="H16" s="543"/>
      <c r="I16" s="542" t="str">
        <f>IF(ISERROR((G16-H16)/H16),"-",(G16-H16)/H16)</f>
        <v>-</v>
      </c>
      <c r="J16" s="541"/>
    </row>
    <row r="17" spans="1:10" ht="10.4" customHeight="1">
      <c r="A17" s="7">
        <v>18</v>
      </c>
      <c r="B17" s="545" t="s">
        <v>990</v>
      </c>
      <c r="C17" s="544" t="s">
        <v>894</v>
      </c>
      <c r="D17" s="543"/>
      <c r="E17" s="543"/>
      <c r="F17" s="542" t="str">
        <f t="shared" si="0"/>
        <v>-</v>
      </c>
      <c r="G17" s="543"/>
      <c r="H17" s="543"/>
      <c r="I17" s="542" t="str">
        <f t="shared" si="1"/>
        <v>-</v>
      </c>
      <c r="J17" s="541"/>
    </row>
    <row r="18" spans="1:10" ht="10.4" customHeight="1">
      <c r="A18" s="7">
        <v>19</v>
      </c>
      <c r="B18" s="545" t="s">
        <v>991</v>
      </c>
      <c r="C18" s="544" t="s">
        <v>891</v>
      </c>
      <c r="D18" s="543"/>
      <c r="E18" s="543"/>
      <c r="F18" s="542" t="str">
        <f t="shared" si="0"/>
        <v>-</v>
      </c>
      <c r="G18" s="543"/>
      <c r="H18" s="543"/>
      <c r="I18" s="542" t="str">
        <f t="shared" si="1"/>
        <v>-</v>
      </c>
      <c r="J18" s="541"/>
    </row>
    <row r="19" spans="1:10" ht="10.4" customHeight="1">
      <c r="A19" s="7">
        <v>20</v>
      </c>
      <c r="B19" s="545" t="s">
        <v>992</v>
      </c>
      <c r="C19" s="544" t="s">
        <v>894</v>
      </c>
      <c r="D19" s="543"/>
      <c r="E19" s="543"/>
      <c r="F19" s="542" t="str">
        <f t="shared" si="0"/>
        <v>-</v>
      </c>
      <c r="G19" s="543"/>
      <c r="H19" s="543"/>
      <c r="I19" s="542" t="str">
        <f t="shared" si="1"/>
        <v>-</v>
      </c>
      <c r="J19" s="541"/>
    </row>
    <row r="20" spans="1:10" ht="10.4" customHeight="1">
      <c r="A20" s="7">
        <v>21</v>
      </c>
      <c r="B20" s="545" t="s">
        <v>993</v>
      </c>
      <c r="C20" s="544" t="s">
        <v>893</v>
      </c>
      <c r="D20" s="543"/>
      <c r="E20" s="543"/>
      <c r="F20" s="542" t="str">
        <f t="shared" si="0"/>
        <v>-</v>
      </c>
      <c r="G20" s="543"/>
      <c r="H20" s="543"/>
      <c r="I20" s="542" t="str">
        <f t="shared" si="1"/>
        <v>-</v>
      </c>
      <c r="J20" s="541"/>
    </row>
    <row r="21" spans="1:10" ht="10.4" customHeight="1">
      <c r="A21" s="7">
        <v>21</v>
      </c>
      <c r="B21" s="545" t="s">
        <v>993</v>
      </c>
      <c r="C21" s="544" t="s">
        <v>994</v>
      </c>
      <c r="D21" s="543"/>
      <c r="E21" s="543"/>
      <c r="F21" s="542" t="str">
        <f t="shared" si="0"/>
        <v>-</v>
      </c>
      <c r="G21" s="543"/>
      <c r="H21" s="543"/>
      <c r="I21" s="542" t="str">
        <f t="shared" si="1"/>
        <v>-</v>
      </c>
      <c r="J21" s="541"/>
    </row>
    <row r="22" spans="1:10" ht="10.4" customHeight="1">
      <c r="A22" s="7">
        <v>21</v>
      </c>
      <c r="B22" s="545" t="s">
        <v>993</v>
      </c>
      <c r="C22" s="544" t="s">
        <v>892</v>
      </c>
      <c r="D22" s="543"/>
      <c r="E22" s="543"/>
      <c r="F22" s="542" t="str">
        <f t="shared" si="0"/>
        <v>-</v>
      </c>
      <c r="G22" s="543"/>
      <c r="H22" s="543"/>
      <c r="I22" s="542" t="str">
        <f t="shared" si="1"/>
        <v>-</v>
      </c>
      <c r="J22" s="541"/>
    </row>
    <row r="23" spans="1:10" ht="10.4" customHeight="1">
      <c r="A23" s="7">
        <v>22</v>
      </c>
      <c r="B23" s="545" t="s">
        <v>995</v>
      </c>
      <c r="C23" s="544" t="s">
        <v>894</v>
      </c>
      <c r="D23" s="543"/>
      <c r="E23" s="543"/>
      <c r="F23" s="542" t="str">
        <f t="shared" si="0"/>
        <v>-</v>
      </c>
      <c r="G23" s="543"/>
      <c r="H23" s="543"/>
      <c r="I23" s="542" t="str">
        <f t="shared" si="1"/>
        <v>-</v>
      </c>
      <c r="J23" s="541"/>
    </row>
    <row r="24" spans="1:10" ht="10.4" customHeight="1">
      <c r="A24" s="7">
        <v>23</v>
      </c>
      <c r="B24" s="545" t="s">
        <v>996</v>
      </c>
      <c r="C24" s="544" t="s">
        <v>994</v>
      </c>
      <c r="D24" s="543"/>
      <c r="E24" s="543"/>
      <c r="F24" s="542" t="str">
        <f t="shared" si="0"/>
        <v>-</v>
      </c>
      <c r="G24" s="543"/>
      <c r="H24" s="543"/>
      <c r="I24" s="542" t="str">
        <f t="shared" si="1"/>
        <v>-</v>
      </c>
      <c r="J24" s="541"/>
    </row>
    <row r="25" spans="1:10" ht="10.4" customHeight="1">
      <c r="A25" s="7">
        <v>23</v>
      </c>
      <c r="B25" s="545" t="s">
        <v>996</v>
      </c>
      <c r="C25" s="544" t="s">
        <v>892</v>
      </c>
      <c r="D25" s="543"/>
      <c r="E25" s="543"/>
      <c r="F25" s="542" t="str">
        <f t="shared" si="0"/>
        <v>-</v>
      </c>
      <c r="G25" s="543"/>
      <c r="H25" s="543"/>
      <c r="I25" s="542" t="str">
        <f t="shared" si="1"/>
        <v>-</v>
      </c>
      <c r="J25" s="541"/>
    </row>
    <row r="26" spans="1:10" ht="10.4" customHeight="1">
      <c r="A26" s="7">
        <v>24</v>
      </c>
      <c r="B26" s="545" t="s">
        <v>997</v>
      </c>
      <c r="C26" s="544" t="s">
        <v>894</v>
      </c>
      <c r="D26" s="543"/>
      <c r="E26" s="543"/>
      <c r="F26" s="542" t="str">
        <f t="shared" si="0"/>
        <v>-</v>
      </c>
      <c r="G26" s="543"/>
      <c r="H26" s="543"/>
      <c r="I26" s="542" t="str">
        <f t="shared" si="1"/>
        <v>-</v>
      </c>
      <c r="J26" s="541"/>
    </row>
    <row r="27" spans="1:10" ht="10.4" customHeight="1">
      <c r="A27" s="7">
        <v>25</v>
      </c>
      <c r="B27" s="545" t="s">
        <v>998</v>
      </c>
      <c r="C27" s="544" t="s">
        <v>892</v>
      </c>
      <c r="D27" s="543"/>
      <c r="E27" s="543"/>
      <c r="F27" s="542" t="str">
        <f t="shared" si="0"/>
        <v>-</v>
      </c>
      <c r="G27" s="543"/>
      <c r="H27" s="543"/>
      <c r="I27" s="542" t="str">
        <f t="shared" si="1"/>
        <v>-</v>
      </c>
      <c r="J27" s="541"/>
    </row>
    <row r="28" spans="1:10" ht="10.4" customHeight="1">
      <c r="A28" s="7">
        <v>27</v>
      </c>
      <c r="B28" s="545" t="s">
        <v>999</v>
      </c>
      <c r="C28" s="544" t="s">
        <v>893</v>
      </c>
      <c r="D28" s="543"/>
      <c r="E28" s="543"/>
      <c r="F28" s="542" t="str">
        <f t="shared" si="0"/>
        <v>-</v>
      </c>
      <c r="G28" s="543"/>
      <c r="H28" s="543"/>
      <c r="I28" s="542" t="str">
        <f t="shared" si="1"/>
        <v>-</v>
      </c>
      <c r="J28" s="541"/>
    </row>
    <row r="29" spans="1:10" ht="10.4" customHeight="1">
      <c r="A29" s="7">
        <v>27</v>
      </c>
      <c r="B29" s="545" t="s">
        <v>999</v>
      </c>
      <c r="C29" s="544" t="s">
        <v>994</v>
      </c>
      <c r="D29" s="543"/>
      <c r="E29" s="543"/>
      <c r="F29" s="542" t="str">
        <f t="shared" si="0"/>
        <v>-</v>
      </c>
      <c r="G29" s="543"/>
      <c r="H29" s="543"/>
      <c r="I29" s="542" t="str">
        <f t="shared" si="1"/>
        <v>-</v>
      </c>
      <c r="J29" s="541"/>
    </row>
    <row r="30" spans="1:10" ht="10.4" customHeight="1">
      <c r="A30" s="7">
        <v>30</v>
      </c>
      <c r="B30" s="545" t="s">
        <v>1000</v>
      </c>
      <c r="C30" s="544" t="s">
        <v>894</v>
      </c>
      <c r="D30" s="543"/>
      <c r="E30" s="543"/>
      <c r="F30" s="542" t="str">
        <f t="shared" si="0"/>
        <v>-</v>
      </c>
      <c r="G30" s="543"/>
      <c r="H30" s="543"/>
      <c r="I30" s="542" t="str">
        <f t="shared" si="1"/>
        <v>-</v>
      </c>
      <c r="J30" s="541"/>
    </row>
    <row r="31" spans="1:10" ht="10.4" customHeight="1">
      <c r="A31" s="7">
        <v>31</v>
      </c>
      <c r="B31" s="545" t="s">
        <v>1001</v>
      </c>
      <c r="C31" s="544" t="s">
        <v>892</v>
      </c>
      <c r="D31" s="543"/>
      <c r="E31" s="543"/>
      <c r="F31" s="542" t="str">
        <f t="shared" si="0"/>
        <v>-</v>
      </c>
      <c r="G31" s="543"/>
      <c r="H31" s="543"/>
      <c r="I31" s="542" t="str">
        <f t="shared" si="1"/>
        <v>-</v>
      </c>
      <c r="J31" s="541"/>
    </row>
    <row r="32" spans="1:10" ht="10.4" customHeight="1">
      <c r="A32" s="7">
        <v>33</v>
      </c>
      <c r="B32" s="545" t="s">
        <v>1002</v>
      </c>
      <c r="C32" s="544" t="s">
        <v>892</v>
      </c>
      <c r="D32" s="543"/>
      <c r="E32" s="543"/>
      <c r="F32" s="542" t="str">
        <f t="shared" si="0"/>
        <v>-</v>
      </c>
      <c r="G32" s="543"/>
      <c r="H32" s="543"/>
      <c r="I32" s="542" t="str">
        <f t="shared" si="1"/>
        <v>-</v>
      </c>
      <c r="J32" s="541"/>
    </row>
    <row r="33" spans="1:10" ht="10.4" customHeight="1">
      <c r="A33" s="7">
        <v>35</v>
      </c>
      <c r="B33" s="545" t="s">
        <v>1003</v>
      </c>
      <c r="C33" s="544" t="s">
        <v>892</v>
      </c>
      <c r="D33" s="543"/>
      <c r="E33" s="543"/>
      <c r="F33" s="542" t="str">
        <f t="shared" si="0"/>
        <v>-</v>
      </c>
      <c r="G33" s="543"/>
      <c r="H33" s="543"/>
      <c r="I33" s="542" t="str">
        <f t="shared" si="1"/>
        <v>-</v>
      </c>
      <c r="J33" s="541"/>
    </row>
    <row r="34" spans="1:10" ht="10.4" customHeight="1">
      <c r="A34" s="7">
        <v>36</v>
      </c>
      <c r="B34" s="545" t="s">
        <v>988</v>
      </c>
      <c r="C34" s="544" t="s">
        <v>891</v>
      </c>
      <c r="D34" s="543"/>
      <c r="E34" s="543"/>
      <c r="F34" s="542" t="str">
        <f t="shared" si="0"/>
        <v>-</v>
      </c>
      <c r="G34" s="543"/>
      <c r="H34" s="543"/>
      <c r="I34" s="542" t="str">
        <f t="shared" si="1"/>
        <v>-</v>
      </c>
      <c r="J34" s="541"/>
    </row>
    <row r="35" spans="1:10" ht="10.4" customHeight="1">
      <c r="A35" s="7">
        <v>37</v>
      </c>
      <c r="B35" s="545" t="s">
        <v>1004</v>
      </c>
      <c r="C35" s="544" t="s">
        <v>893</v>
      </c>
      <c r="D35" s="543"/>
      <c r="E35" s="543"/>
      <c r="F35" s="542" t="str">
        <f t="shared" si="0"/>
        <v>-</v>
      </c>
      <c r="G35" s="543"/>
      <c r="H35" s="543"/>
      <c r="I35" s="542" t="str">
        <f t="shared" si="1"/>
        <v>-</v>
      </c>
      <c r="J35" s="541"/>
    </row>
    <row r="36" spans="1:10" ht="10.4" customHeight="1">
      <c r="A36" s="7">
        <v>39</v>
      </c>
      <c r="B36" s="545" t="s">
        <v>1005</v>
      </c>
      <c r="C36" s="544" t="s">
        <v>892</v>
      </c>
      <c r="D36" s="543"/>
      <c r="E36" s="543"/>
      <c r="F36" s="542" t="str">
        <f t="shared" si="0"/>
        <v>-</v>
      </c>
      <c r="G36" s="543"/>
      <c r="H36" s="543"/>
      <c r="I36" s="542" t="str">
        <f t="shared" si="1"/>
        <v>-</v>
      </c>
      <c r="J36" s="541"/>
    </row>
    <row r="37" spans="1:10" ht="10.4" customHeight="1">
      <c r="A37" s="7">
        <v>41</v>
      </c>
      <c r="B37" s="545" t="s">
        <v>941</v>
      </c>
      <c r="C37" s="544" t="s">
        <v>891</v>
      </c>
      <c r="D37" s="543"/>
      <c r="E37" s="543"/>
      <c r="F37" s="542" t="str">
        <f>IF(ISERROR((D37-E37)/E37),"-",(D37-E37)/E37)</f>
        <v>-</v>
      </c>
      <c r="G37" s="543"/>
      <c r="H37" s="543"/>
      <c r="I37" s="542" t="str">
        <f>IF(ISERROR((G37-H37)/H37),"-",(G37-H37)/H37)</f>
        <v>-</v>
      </c>
      <c r="J37" s="541"/>
    </row>
    <row r="38" spans="1:10" ht="10.4" customHeight="1">
      <c r="A38" s="7">
        <v>47</v>
      </c>
      <c r="B38" s="545" t="s">
        <v>989</v>
      </c>
      <c r="C38" s="544" t="s">
        <v>886</v>
      </c>
      <c r="D38" s="543"/>
      <c r="E38" s="543"/>
      <c r="F38" s="542" t="str">
        <f t="shared" si="0"/>
        <v>-</v>
      </c>
      <c r="G38" s="543"/>
      <c r="H38" s="543"/>
      <c r="I38" s="542" t="str">
        <f t="shared" si="1"/>
        <v>-</v>
      </c>
      <c r="J38" s="541"/>
    </row>
    <row r="39" spans="1:10" ht="10.4" customHeight="1">
      <c r="A39" s="7">
        <v>50</v>
      </c>
      <c r="B39" s="545" t="s">
        <v>1006</v>
      </c>
      <c r="C39" s="544" t="s">
        <v>894</v>
      </c>
      <c r="D39" s="543"/>
      <c r="E39" s="543"/>
      <c r="F39" s="542" t="str">
        <f t="shared" si="0"/>
        <v>-</v>
      </c>
      <c r="G39" s="543"/>
      <c r="H39" s="543"/>
      <c r="I39" s="542" t="str">
        <f t="shared" si="1"/>
        <v>-</v>
      </c>
      <c r="J39" s="541"/>
    </row>
    <row r="40" spans="1:10" ht="10.4" customHeight="1">
      <c r="A40" s="7">
        <v>52</v>
      </c>
      <c r="B40" s="545" t="s">
        <v>1007</v>
      </c>
      <c r="C40" s="544" t="s">
        <v>894</v>
      </c>
      <c r="D40" s="543"/>
      <c r="E40" s="543"/>
      <c r="F40" s="542" t="str">
        <f t="shared" si="0"/>
        <v>-</v>
      </c>
      <c r="G40" s="543"/>
      <c r="H40" s="543"/>
      <c r="I40" s="542" t="str">
        <f t="shared" si="1"/>
        <v>-</v>
      </c>
      <c r="J40" s="541"/>
    </row>
    <row r="41" spans="1:10" ht="10.4" customHeight="1">
      <c r="A41" s="7">
        <v>53</v>
      </c>
      <c r="B41" s="545" t="s">
        <v>945</v>
      </c>
      <c r="C41" s="544" t="s">
        <v>892</v>
      </c>
      <c r="D41" s="543"/>
      <c r="E41" s="543"/>
      <c r="F41" s="542" t="str">
        <f t="shared" si="0"/>
        <v>-</v>
      </c>
      <c r="G41" s="543"/>
      <c r="H41" s="543"/>
      <c r="I41" s="542" t="str">
        <f t="shared" si="1"/>
        <v>-</v>
      </c>
      <c r="J41" s="541"/>
    </row>
    <row r="42" spans="1:10" ht="10.4" customHeight="1">
      <c r="A42" s="7">
        <v>54</v>
      </c>
      <c r="B42" s="545" t="s">
        <v>1008</v>
      </c>
      <c r="C42" s="544" t="s">
        <v>894</v>
      </c>
      <c r="D42" s="543"/>
      <c r="E42" s="543"/>
      <c r="F42" s="542" t="str">
        <f t="shared" si="0"/>
        <v>-</v>
      </c>
      <c r="G42" s="543"/>
      <c r="H42" s="543"/>
      <c r="I42" s="542" t="str">
        <f t="shared" si="1"/>
        <v>-</v>
      </c>
      <c r="J42" s="541"/>
    </row>
    <row r="43" spans="1:10" ht="10.4" customHeight="1">
      <c r="A43" s="7">
        <v>55</v>
      </c>
      <c r="B43" s="545" t="s">
        <v>1009</v>
      </c>
      <c r="C43" s="544" t="s">
        <v>892</v>
      </c>
      <c r="D43" s="543"/>
      <c r="E43" s="543"/>
      <c r="F43" s="542" t="str">
        <f t="shared" si="0"/>
        <v>-</v>
      </c>
      <c r="G43" s="543"/>
      <c r="H43" s="543"/>
      <c r="I43" s="542" t="str">
        <f t="shared" si="1"/>
        <v>-</v>
      </c>
      <c r="J43" s="541"/>
    </row>
    <row r="44" spans="1:10" ht="10.4" customHeight="1">
      <c r="A44" s="7">
        <v>56</v>
      </c>
      <c r="B44" s="545" t="s">
        <v>1010</v>
      </c>
      <c r="C44" s="544" t="s">
        <v>894</v>
      </c>
      <c r="D44" s="543"/>
      <c r="E44" s="543"/>
      <c r="F44" s="542" t="str">
        <f t="shared" si="0"/>
        <v>-</v>
      </c>
      <c r="G44" s="543"/>
      <c r="H44" s="543"/>
      <c r="I44" s="542" t="str">
        <f t="shared" si="1"/>
        <v>-</v>
      </c>
      <c r="J44" s="541"/>
    </row>
    <row r="45" spans="1:10" ht="10.4" customHeight="1">
      <c r="A45" s="7">
        <v>57</v>
      </c>
      <c r="B45" s="545" t="s">
        <v>1011</v>
      </c>
      <c r="C45" s="544" t="s">
        <v>892</v>
      </c>
      <c r="D45" s="543"/>
      <c r="E45" s="543"/>
      <c r="F45" s="542" t="str">
        <f t="shared" si="0"/>
        <v>-</v>
      </c>
      <c r="G45" s="543"/>
      <c r="H45" s="543"/>
      <c r="I45" s="542" t="str">
        <f t="shared" si="1"/>
        <v>-</v>
      </c>
      <c r="J45" s="541"/>
    </row>
    <row r="46" spans="1:10" ht="10.4" customHeight="1">
      <c r="A46" s="7">
        <v>58</v>
      </c>
      <c r="B46" s="545" t="s">
        <v>1012</v>
      </c>
      <c r="C46" s="544" t="s">
        <v>892</v>
      </c>
      <c r="D46" s="543"/>
      <c r="E46" s="543"/>
      <c r="F46" s="542" t="str">
        <f t="shared" si="0"/>
        <v>-</v>
      </c>
      <c r="G46" s="543"/>
      <c r="H46" s="543"/>
      <c r="I46" s="542" t="str">
        <f t="shared" si="1"/>
        <v>-</v>
      </c>
      <c r="J46" s="541"/>
    </row>
    <row r="47" spans="1:10" ht="10.4" customHeight="1">
      <c r="A47" s="7">
        <v>59</v>
      </c>
      <c r="B47" s="545" t="s">
        <v>1013</v>
      </c>
      <c r="C47" s="544" t="s">
        <v>892</v>
      </c>
      <c r="D47" s="543"/>
      <c r="E47" s="543"/>
      <c r="F47" s="542" t="str">
        <f t="shared" si="0"/>
        <v>-</v>
      </c>
      <c r="G47" s="543"/>
      <c r="H47" s="543"/>
      <c r="I47" s="542" t="str">
        <f t="shared" si="1"/>
        <v>-</v>
      </c>
      <c r="J47" s="541"/>
    </row>
    <row r="48" spans="1:10" ht="10.4" customHeight="1">
      <c r="A48" s="7">
        <v>60</v>
      </c>
      <c r="B48" s="545" t="s">
        <v>1014</v>
      </c>
      <c r="C48" s="544" t="s">
        <v>894</v>
      </c>
      <c r="D48" s="543"/>
      <c r="E48" s="543"/>
      <c r="F48" s="542" t="str">
        <f t="shared" si="0"/>
        <v>-</v>
      </c>
      <c r="G48" s="543"/>
      <c r="H48" s="543"/>
      <c r="I48" s="542" t="str">
        <f t="shared" si="1"/>
        <v>-</v>
      </c>
      <c r="J48" s="541"/>
    </row>
    <row r="49" spans="1:10" ht="10.4" customHeight="1">
      <c r="A49" s="7">
        <v>62</v>
      </c>
      <c r="B49" s="545" t="s">
        <v>1015</v>
      </c>
      <c r="C49" s="544" t="s">
        <v>894</v>
      </c>
      <c r="D49" s="543"/>
      <c r="E49" s="543"/>
      <c r="F49" s="542" t="str">
        <f t="shared" si="0"/>
        <v>-</v>
      </c>
      <c r="G49" s="543"/>
      <c r="H49" s="543"/>
      <c r="I49" s="542" t="str">
        <f t="shared" si="1"/>
        <v>-</v>
      </c>
      <c r="J49" s="541"/>
    </row>
    <row r="50" spans="1:10" ht="10.4" customHeight="1">
      <c r="A50" s="7">
        <v>64</v>
      </c>
      <c r="B50" s="545" t="s">
        <v>1016</v>
      </c>
      <c r="C50" s="544" t="s">
        <v>892</v>
      </c>
      <c r="D50" s="543"/>
      <c r="E50" s="543"/>
      <c r="F50" s="542" t="str">
        <f t="shared" si="0"/>
        <v>-</v>
      </c>
      <c r="G50" s="543"/>
      <c r="H50" s="543"/>
      <c r="I50" s="542" t="str">
        <f t="shared" si="1"/>
        <v>-</v>
      </c>
      <c r="J50" s="546"/>
    </row>
    <row r="51" spans="1:10" ht="10.4" customHeight="1">
      <c r="A51" s="7">
        <v>66</v>
      </c>
      <c r="B51" s="545" t="s">
        <v>1017</v>
      </c>
      <c r="C51" s="544" t="s">
        <v>894</v>
      </c>
      <c r="D51" s="543"/>
      <c r="E51" s="543"/>
      <c r="F51" s="542" t="str">
        <f t="shared" si="0"/>
        <v>-</v>
      </c>
      <c r="G51" s="543"/>
      <c r="H51" s="543"/>
      <c r="I51" s="542" t="str">
        <f t="shared" si="1"/>
        <v>-</v>
      </c>
      <c r="J51" s="541"/>
    </row>
    <row r="52" spans="1:10" ht="10.4" customHeight="1">
      <c r="A52" s="7">
        <v>66</v>
      </c>
      <c r="B52" s="545" t="s">
        <v>1017</v>
      </c>
      <c r="C52" s="544" t="s">
        <v>1018</v>
      </c>
      <c r="D52" s="543"/>
      <c r="E52" s="543"/>
      <c r="F52" s="542" t="str">
        <f t="shared" si="0"/>
        <v>-</v>
      </c>
      <c r="G52" s="543"/>
      <c r="H52" s="543"/>
      <c r="I52" s="542" t="str">
        <f t="shared" si="1"/>
        <v>-</v>
      </c>
      <c r="J52" s="541"/>
    </row>
    <row r="53" spans="1:10" ht="10.4" customHeight="1">
      <c r="A53" s="7">
        <v>68</v>
      </c>
      <c r="B53" s="545" t="s">
        <v>1019</v>
      </c>
      <c r="C53" s="544" t="s">
        <v>892</v>
      </c>
      <c r="D53" s="543"/>
      <c r="E53" s="543"/>
      <c r="F53" s="542" t="str">
        <f t="shared" si="0"/>
        <v>-</v>
      </c>
      <c r="G53" s="543"/>
      <c r="H53" s="543"/>
      <c r="I53" s="542" t="str">
        <f t="shared" si="1"/>
        <v>-</v>
      </c>
      <c r="J53" s="541"/>
    </row>
    <row r="54" spans="1:10" ht="10.4" customHeight="1">
      <c r="A54" s="7">
        <v>70</v>
      </c>
      <c r="B54" s="545" t="s">
        <v>1020</v>
      </c>
      <c r="C54" s="544" t="s">
        <v>892</v>
      </c>
      <c r="D54" s="543"/>
      <c r="E54" s="543"/>
      <c r="F54" s="542" t="str">
        <f t="shared" si="0"/>
        <v>-</v>
      </c>
      <c r="G54" s="543"/>
      <c r="H54" s="543"/>
      <c r="I54" s="542" t="str">
        <f t="shared" si="1"/>
        <v>-</v>
      </c>
      <c r="J54" s="541"/>
    </row>
    <row r="55" spans="1:10" ht="10.4" customHeight="1">
      <c r="A55" s="7">
        <v>72</v>
      </c>
      <c r="B55" s="545" t="s">
        <v>1021</v>
      </c>
      <c r="C55" s="544" t="s">
        <v>894</v>
      </c>
      <c r="D55" s="543"/>
      <c r="E55" s="543"/>
      <c r="F55" s="542" t="str">
        <f t="shared" si="0"/>
        <v>-</v>
      </c>
      <c r="G55" s="543"/>
      <c r="H55" s="543"/>
      <c r="I55" s="542" t="str">
        <f t="shared" si="1"/>
        <v>-</v>
      </c>
      <c r="J55" s="541"/>
    </row>
    <row r="56" spans="1:10" ht="10.4" customHeight="1">
      <c r="A56" s="7">
        <v>74</v>
      </c>
      <c r="B56" s="545" t="s">
        <v>1022</v>
      </c>
      <c r="C56" s="544" t="s">
        <v>894</v>
      </c>
      <c r="D56" s="543"/>
      <c r="E56" s="543"/>
      <c r="F56" s="542"/>
      <c r="G56" s="543"/>
      <c r="H56" s="543"/>
      <c r="I56" s="542"/>
      <c r="J56" s="541"/>
    </row>
    <row r="57" spans="1:10" ht="10.4" customHeight="1">
      <c r="A57" s="7">
        <v>76</v>
      </c>
      <c r="B57" s="545" t="s">
        <v>1023</v>
      </c>
      <c r="C57" s="544" t="s">
        <v>894</v>
      </c>
      <c r="D57" s="543"/>
      <c r="E57" s="543"/>
      <c r="F57" s="542"/>
      <c r="G57" s="543"/>
      <c r="H57" s="543"/>
      <c r="I57" s="542"/>
      <c r="J57" s="541"/>
    </row>
    <row r="58" spans="1:10" ht="10.4" customHeight="1">
      <c r="A58" s="7">
        <v>78</v>
      </c>
      <c r="B58" s="545" t="s">
        <v>1024</v>
      </c>
      <c r="C58" s="544" t="s">
        <v>894</v>
      </c>
      <c r="D58" s="543"/>
      <c r="E58" s="543"/>
      <c r="F58" s="542"/>
      <c r="G58" s="543"/>
      <c r="H58" s="543"/>
      <c r="I58" s="542"/>
      <c r="J58" s="541"/>
    </row>
    <row r="59" spans="1:10" ht="10.4" customHeight="1">
      <c r="A59" s="7">
        <v>82</v>
      </c>
      <c r="B59" s="545" t="s">
        <v>1025</v>
      </c>
      <c r="C59" s="544" t="s">
        <v>894</v>
      </c>
      <c r="D59" s="543"/>
      <c r="E59" s="543"/>
      <c r="F59" s="542" t="str">
        <f t="shared" si="0"/>
        <v>-</v>
      </c>
      <c r="G59" s="543"/>
      <c r="H59" s="543"/>
      <c r="I59" s="542" t="str">
        <f t="shared" si="1"/>
        <v>-</v>
      </c>
      <c r="J59" s="541"/>
    </row>
    <row r="60" spans="1:10" ht="10.4" customHeight="1">
      <c r="A60" s="7">
        <v>90</v>
      </c>
      <c r="B60" s="545" t="s">
        <v>1840</v>
      </c>
      <c r="C60" s="544" t="s">
        <v>891</v>
      </c>
      <c r="D60" s="543"/>
      <c r="E60" s="543"/>
      <c r="F60" s="542" t="str">
        <f t="shared" si="0"/>
        <v>-</v>
      </c>
      <c r="G60" s="543"/>
      <c r="H60" s="543"/>
      <c r="I60" s="542" t="str">
        <f t="shared" si="1"/>
        <v>-</v>
      </c>
      <c r="J60" s="541"/>
    </row>
    <row r="61" spans="1:10" ht="10.4" customHeight="1">
      <c r="A61" s="7">
        <v>91</v>
      </c>
      <c r="B61" s="545" t="s">
        <v>1841</v>
      </c>
      <c r="C61" s="544" t="s">
        <v>1018</v>
      </c>
      <c r="D61" s="543"/>
      <c r="E61" s="543"/>
      <c r="F61" s="542" t="str">
        <f t="shared" ref="F61:F109" si="2">IF(ISERROR((D61-E61)/E61),"-",(D61-E61)/E61)</f>
        <v>-</v>
      </c>
      <c r="G61" s="543"/>
      <c r="H61" s="543"/>
      <c r="I61" s="542" t="str">
        <f t="shared" ref="I61:I109" si="3">IF(ISERROR((G61-H61)/H61),"-",(G61-H61)/H61)</f>
        <v>-</v>
      </c>
      <c r="J61" s="541"/>
    </row>
    <row r="62" spans="1:10" ht="10.4" customHeight="1">
      <c r="A62" s="7">
        <v>92</v>
      </c>
      <c r="B62" s="545" t="s">
        <v>1026</v>
      </c>
      <c r="C62" s="544" t="s">
        <v>1018</v>
      </c>
      <c r="D62" s="543"/>
      <c r="E62" s="543"/>
      <c r="F62" s="542" t="str">
        <f t="shared" si="2"/>
        <v>-</v>
      </c>
      <c r="G62" s="543"/>
      <c r="H62" s="543"/>
      <c r="I62" s="542" t="str">
        <f t="shared" si="3"/>
        <v>-</v>
      </c>
      <c r="J62" s="541"/>
    </row>
    <row r="63" spans="1:10" ht="10.4" customHeight="1">
      <c r="A63" s="7">
        <v>114</v>
      </c>
      <c r="B63" s="545" t="s">
        <v>1027</v>
      </c>
      <c r="C63" s="544" t="s">
        <v>1018</v>
      </c>
      <c r="D63" s="543"/>
      <c r="E63" s="543"/>
      <c r="F63" s="542" t="str">
        <f t="shared" si="2"/>
        <v>-</v>
      </c>
      <c r="G63" s="543"/>
      <c r="H63" s="543"/>
      <c r="I63" s="542" t="str">
        <f t="shared" si="3"/>
        <v>-</v>
      </c>
      <c r="J63" s="541"/>
    </row>
    <row r="64" spans="1:10" ht="10.4" customHeight="1">
      <c r="A64" s="7" t="s">
        <v>1028</v>
      </c>
      <c r="B64" s="545" t="s">
        <v>1029</v>
      </c>
      <c r="C64" s="544" t="s">
        <v>894</v>
      </c>
      <c r="D64" s="543"/>
      <c r="E64" s="543"/>
      <c r="F64" s="542" t="str">
        <f t="shared" si="2"/>
        <v>-</v>
      </c>
      <c r="G64" s="543"/>
      <c r="H64" s="543"/>
      <c r="I64" s="542" t="str">
        <f t="shared" si="3"/>
        <v>-</v>
      </c>
      <c r="J64" s="541"/>
    </row>
    <row r="65" spans="1:10" ht="10.4" customHeight="1">
      <c r="A65" s="7">
        <v>1121</v>
      </c>
      <c r="B65" s="545" t="s">
        <v>1030</v>
      </c>
      <c r="C65" s="544" t="s">
        <v>1018</v>
      </c>
      <c r="D65" s="543"/>
      <c r="E65" s="543"/>
      <c r="F65" s="542" t="str">
        <f t="shared" si="2"/>
        <v>-</v>
      </c>
      <c r="G65" s="543"/>
      <c r="H65" s="543"/>
      <c r="I65" s="542" t="str">
        <f t="shared" si="3"/>
        <v>-</v>
      </c>
      <c r="J65" s="541"/>
    </row>
    <row r="66" spans="1:10" ht="10.4" customHeight="1">
      <c r="A66" s="7">
        <v>1121</v>
      </c>
      <c r="B66" s="545" t="s">
        <v>1030</v>
      </c>
      <c r="C66" s="544" t="s">
        <v>892</v>
      </c>
      <c r="D66" s="543"/>
      <c r="E66" s="543"/>
      <c r="F66" s="542" t="str">
        <f t="shared" si="2"/>
        <v>-</v>
      </c>
      <c r="G66" s="543"/>
      <c r="H66" s="543"/>
      <c r="I66" s="542" t="str">
        <f t="shared" si="3"/>
        <v>-</v>
      </c>
      <c r="J66" s="541"/>
    </row>
    <row r="67" spans="1:10" ht="10.4" customHeight="1">
      <c r="A67" s="7">
        <v>1122</v>
      </c>
      <c r="B67" s="545" t="s">
        <v>1030</v>
      </c>
      <c r="C67" s="544" t="s">
        <v>892</v>
      </c>
      <c r="D67" s="543"/>
      <c r="E67" s="543"/>
      <c r="F67" s="542" t="str">
        <f t="shared" si="2"/>
        <v>-</v>
      </c>
      <c r="G67" s="543"/>
      <c r="H67" s="543"/>
      <c r="I67" s="542" t="str">
        <f t="shared" si="3"/>
        <v>-</v>
      </c>
      <c r="J67" s="541"/>
    </row>
    <row r="68" spans="1:10" ht="10.4" customHeight="1">
      <c r="A68" s="7">
        <v>1123</v>
      </c>
      <c r="B68" s="545" t="s">
        <v>1030</v>
      </c>
      <c r="C68" s="544" t="s">
        <v>892</v>
      </c>
      <c r="D68" s="543"/>
      <c r="E68" s="543"/>
      <c r="F68" s="542" t="str">
        <f t="shared" si="2"/>
        <v>-</v>
      </c>
      <c r="G68" s="543"/>
      <c r="H68" s="543"/>
      <c r="I68" s="542" t="str">
        <f t="shared" si="3"/>
        <v>-</v>
      </c>
      <c r="J68" s="541"/>
    </row>
    <row r="69" spans="1:10" ht="10.4" customHeight="1">
      <c r="A69" s="7">
        <v>1130</v>
      </c>
      <c r="B69" s="545" t="s">
        <v>1031</v>
      </c>
      <c r="C69" s="544" t="s">
        <v>892</v>
      </c>
      <c r="D69" s="543"/>
      <c r="E69" s="543"/>
      <c r="F69" s="542" t="str">
        <f t="shared" si="2"/>
        <v>-</v>
      </c>
      <c r="G69" s="543"/>
      <c r="H69" s="543"/>
      <c r="I69" s="542" t="str">
        <f t="shared" si="3"/>
        <v>-</v>
      </c>
      <c r="J69" s="541"/>
    </row>
    <row r="70" spans="1:10" ht="10.4" customHeight="1">
      <c r="A70" s="7">
        <v>1131</v>
      </c>
      <c r="B70" s="545" t="s">
        <v>1032</v>
      </c>
      <c r="C70" s="544" t="s">
        <v>892</v>
      </c>
      <c r="D70" s="543"/>
      <c r="E70" s="543"/>
      <c r="F70" s="542" t="str">
        <f t="shared" si="2"/>
        <v>-</v>
      </c>
      <c r="G70" s="543"/>
      <c r="H70" s="543"/>
      <c r="I70" s="542" t="str">
        <f t="shared" si="3"/>
        <v>-</v>
      </c>
      <c r="J70" s="541"/>
    </row>
    <row r="71" spans="1:10" ht="10.4" customHeight="1">
      <c r="A71" s="7">
        <v>1132</v>
      </c>
      <c r="B71" s="545" t="s">
        <v>1032</v>
      </c>
      <c r="C71" s="544" t="s">
        <v>892</v>
      </c>
      <c r="D71" s="543"/>
      <c r="E71" s="543"/>
      <c r="F71" s="542" t="str">
        <f t="shared" si="2"/>
        <v>-</v>
      </c>
      <c r="G71" s="543"/>
      <c r="H71" s="543"/>
      <c r="I71" s="542" t="str">
        <f t="shared" si="3"/>
        <v>-</v>
      </c>
      <c r="J71" s="541"/>
    </row>
    <row r="72" spans="1:10" ht="10.4" customHeight="1">
      <c r="A72" s="7">
        <v>1133</v>
      </c>
      <c r="B72" s="545" t="s">
        <v>1032</v>
      </c>
      <c r="C72" s="544" t="s">
        <v>892</v>
      </c>
      <c r="D72" s="543"/>
      <c r="E72" s="543"/>
      <c r="F72" s="542" t="str">
        <f t="shared" si="2"/>
        <v>-</v>
      </c>
      <c r="G72" s="543"/>
      <c r="H72" s="543"/>
      <c r="I72" s="542" t="str">
        <f t="shared" si="3"/>
        <v>-</v>
      </c>
      <c r="J72" s="541"/>
    </row>
    <row r="73" spans="1:10" ht="10.4" customHeight="1">
      <c r="A73" s="7">
        <v>1134</v>
      </c>
      <c r="B73" s="545" t="s">
        <v>1032</v>
      </c>
      <c r="C73" s="544" t="s">
        <v>892</v>
      </c>
      <c r="D73" s="543"/>
      <c r="E73" s="543"/>
      <c r="F73" s="542" t="str">
        <f t="shared" si="2"/>
        <v>-</v>
      </c>
      <c r="G73" s="543"/>
      <c r="H73" s="543"/>
      <c r="I73" s="542" t="str">
        <f t="shared" si="3"/>
        <v>-</v>
      </c>
      <c r="J73" s="541"/>
    </row>
    <row r="74" spans="1:10" ht="10.4" customHeight="1">
      <c r="A74" s="7">
        <v>1140</v>
      </c>
      <c r="B74" s="545" t="s">
        <v>1033</v>
      </c>
      <c r="C74" s="544" t="s">
        <v>892</v>
      </c>
      <c r="D74" s="543"/>
      <c r="E74" s="543"/>
      <c r="F74" s="542" t="str">
        <f t="shared" si="2"/>
        <v>-</v>
      </c>
      <c r="G74" s="543"/>
      <c r="H74" s="543"/>
      <c r="I74" s="542" t="str">
        <f t="shared" si="3"/>
        <v>-</v>
      </c>
      <c r="J74" s="541"/>
    </row>
    <row r="75" spans="1:10" ht="10.4" customHeight="1">
      <c r="A75" s="7">
        <v>1200</v>
      </c>
      <c r="B75" s="545" t="s">
        <v>1034</v>
      </c>
      <c r="C75" s="544" t="s">
        <v>886</v>
      </c>
      <c r="D75" s="543"/>
      <c r="E75" s="543"/>
      <c r="F75" s="542" t="str">
        <f t="shared" si="2"/>
        <v>-</v>
      </c>
      <c r="G75" s="543"/>
      <c r="H75" s="543"/>
      <c r="I75" s="542" t="str">
        <f t="shared" si="3"/>
        <v>-</v>
      </c>
      <c r="J75" s="541"/>
    </row>
    <row r="76" spans="1:10" ht="10.4" customHeight="1">
      <c r="A76" s="7">
        <v>1201</v>
      </c>
      <c r="B76" s="545" t="s">
        <v>1034</v>
      </c>
      <c r="C76" s="544" t="s">
        <v>886</v>
      </c>
      <c r="D76" s="543"/>
      <c r="E76" s="543"/>
      <c r="F76" s="542" t="str">
        <f t="shared" si="2"/>
        <v>-</v>
      </c>
      <c r="G76" s="543"/>
      <c r="H76" s="543"/>
      <c r="I76" s="542" t="str">
        <f t="shared" si="3"/>
        <v>-</v>
      </c>
      <c r="J76" s="541"/>
    </row>
    <row r="77" spans="1:10" ht="10.4" customHeight="1">
      <c r="A77" s="7">
        <v>1202</v>
      </c>
      <c r="B77" s="545" t="s">
        <v>1034</v>
      </c>
      <c r="C77" s="544" t="s">
        <v>1018</v>
      </c>
      <c r="D77" s="543"/>
      <c r="E77" s="543"/>
      <c r="F77" s="542" t="str">
        <f t="shared" si="2"/>
        <v>-</v>
      </c>
      <c r="G77" s="543"/>
      <c r="H77" s="543"/>
      <c r="I77" s="542" t="str">
        <f t="shared" si="3"/>
        <v>-</v>
      </c>
      <c r="J77" s="541"/>
    </row>
    <row r="78" spans="1:10" ht="10.4" customHeight="1">
      <c r="A78" s="7">
        <v>1210</v>
      </c>
      <c r="B78" s="545" t="s">
        <v>1035</v>
      </c>
      <c r="C78" s="544" t="s">
        <v>893</v>
      </c>
      <c r="D78" s="543"/>
      <c r="E78" s="543"/>
      <c r="F78" s="542" t="str">
        <f t="shared" si="2"/>
        <v>-</v>
      </c>
      <c r="G78" s="543"/>
      <c r="H78" s="543"/>
      <c r="I78" s="542" t="str">
        <f t="shared" si="3"/>
        <v>-</v>
      </c>
      <c r="J78" s="541"/>
    </row>
    <row r="79" spans="1:10" ht="10.4" customHeight="1">
      <c r="A79" s="7">
        <v>1211</v>
      </c>
      <c r="B79" s="545" t="s">
        <v>1035</v>
      </c>
      <c r="C79" s="544" t="s">
        <v>893</v>
      </c>
      <c r="D79" s="543"/>
      <c r="E79" s="543"/>
      <c r="F79" s="542" t="str">
        <f t="shared" si="2"/>
        <v>-</v>
      </c>
      <c r="G79" s="543"/>
      <c r="H79" s="543"/>
      <c r="I79" s="542" t="str">
        <f t="shared" si="3"/>
        <v>-</v>
      </c>
      <c r="J79" s="541"/>
    </row>
    <row r="80" spans="1:10" ht="10.4" customHeight="1">
      <c r="A80" s="7">
        <v>1220</v>
      </c>
      <c r="B80" s="545" t="s">
        <v>1036</v>
      </c>
      <c r="C80" s="544" t="s">
        <v>886</v>
      </c>
      <c r="D80" s="543"/>
      <c r="E80" s="543"/>
      <c r="F80" s="542" t="str">
        <f t="shared" si="2"/>
        <v>-</v>
      </c>
      <c r="G80" s="543"/>
      <c r="H80" s="543"/>
      <c r="I80" s="542" t="str">
        <f t="shared" si="3"/>
        <v>-</v>
      </c>
      <c r="J80" s="541"/>
    </row>
    <row r="81" spans="1:10" ht="10.4" customHeight="1">
      <c r="A81" s="7">
        <v>1221</v>
      </c>
      <c r="B81" s="545" t="s">
        <v>1036</v>
      </c>
      <c r="C81" s="544" t="s">
        <v>893</v>
      </c>
      <c r="D81" s="543"/>
      <c r="E81" s="543"/>
      <c r="F81" s="542" t="str">
        <f t="shared" si="2"/>
        <v>-</v>
      </c>
      <c r="G81" s="543"/>
      <c r="H81" s="543"/>
      <c r="I81" s="542" t="str">
        <f t="shared" si="3"/>
        <v>-</v>
      </c>
      <c r="J81" s="541"/>
    </row>
    <row r="82" spans="1:10" ht="10.4" customHeight="1">
      <c r="A82" s="7">
        <v>1222</v>
      </c>
      <c r="B82" s="545" t="s">
        <v>1036</v>
      </c>
      <c r="C82" s="544" t="s">
        <v>892</v>
      </c>
      <c r="D82" s="543"/>
      <c r="E82" s="543"/>
      <c r="F82" s="542" t="str">
        <f t="shared" si="2"/>
        <v>-</v>
      </c>
      <c r="G82" s="543"/>
      <c r="H82" s="543"/>
      <c r="I82" s="542" t="str">
        <f t="shared" si="3"/>
        <v>-</v>
      </c>
      <c r="J82" s="541"/>
    </row>
    <row r="83" spans="1:10" ht="10.4" customHeight="1">
      <c r="A83" s="7">
        <v>1223</v>
      </c>
      <c r="B83" s="545" t="s">
        <v>1036</v>
      </c>
      <c r="C83" s="544" t="s">
        <v>892</v>
      </c>
      <c r="D83" s="543"/>
      <c r="E83" s="543"/>
      <c r="F83" s="542" t="str">
        <f t="shared" si="2"/>
        <v>-</v>
      </c>
      <c r="G83" s="543"/>
      <c r="H83" s="543"/>
      <c r="I83" s="542" t="str">
        <f t="shared" si="3"/>
        <v>-</v>
      </c>
      <c r="J83" s="541"/>
    </row>
    <row r="84" spans="1:10" ht="10.4" customHeight="1">
      <c r="A84" s="7">
        <v>1224</v>
      </c>
      <c r="B84" s="545" t="s">
        <v>1036</v>
      </c>
      <c r="C84" s="544" t="s">
        <v>892</v>
      </c>
      <c r="D84" s="543"/>
      <c r="E84" s="543"/>
      <c r="F84" s="542" t="str">
        <f t="shared" si="2"/>
        <v>-</v>
      </c>
      <c r="G84" s="543"/>
      <c r="H84" s="543"/>
      <c r="I84" s="542" t="str">
        <f t="shared" si="3"/>
        <v>-</v>
      </c>
      <c r="J84" s="541"/>
    </row>
    <row r="85" spans="1:10" ht="10.4" customHeight="1">
      <c r="A85" s="7">
        <v>1300</v>
      </c>
      <c r="B85" s="545" t="s">
        <v>1037</v>
      </c>
      <c r="C85" s="544" t="s">
        <v>886</v>
      </c>
      <c r="D85" s="543"/>
      <c r="E85" s="543"/>
      <c r="F85" s="542" t="str">
        <f t="shared" si="2"/>
        <v>-</v>
      </c>
      <c r="G85" s="543"/>
      <c r="H85" s="543"/>
      <c r="I85" s="542" t="str">
        <f t="shared" si="3"/>
        <v>-</v>
      </c>
      <c r="J85" s="541"/>
    </row>
    <row r="86" spans="1:10" ht="10.4" customHeight="1">
      <c r="A86" s="7">
        <v>1310</v>
      </c>
      <c r="B86" s="545" t="s">
        <v>1038</v>
      </c>
      <c r="C86" s="544" t="s">
        <v>994</v>
      </c>
      <c r="D86" s="543"/>
      <c r="E86" s="543"/>
      <c r="F86" s="542" t="str">
        <f t="shared" si="2"/>
        <v>-</v>
      </c>
      <c r="G86" s="543"/>
      <c r="H86" s="543"/>
      <c r="I86" s="542" t="str">
        <f t="shared" si="3"/>
        <v>-</v>
      </c>
      <c r="J86" s="541"/>
    </row>
    <row r="87" spans="1:10" ht="10.4" customHeight="1">
      <c r="A87" s="7">
        <v>1311</v>
      </c>
      <c r="B87" s="545" t="s">
        <v>1038</v>
      </c>
      <c r="C87" s="544" t="s">
        <v>994</v>
      </c>
      <c r="D87" s="543"/>
      <c r="E87" s="543"/>
      <c r="F87" s="542" t="str">
        <f t="shared" si="2"/>
        <v>-</v>
      </c>
      <c r="G87" s="543"/>
      <c r="H87" s="543"/>
      <c r="I87" s="542" t="str">
        <f t="shared" si="3"/>
        <v>-</v>
      </c>
      <c r="J87" s="541"/>
    </row>
    <row r="88" spans="1:10" ht="10.4" customHeight="1">
      <c r="A88" s="7">
        <v>1312</v>
      </c>
      <c r="B88" s="545" t="s">
        <v>1038</v>
      </c>
      <c r="C88" s="544" t="s">
        <v>994</v>
      </c>
      <c r="D88" s="543"/>
      <c r="E88" s="543"/>
      <c r="F88" s="542" t="str">
        <f t="shared" si="2"/>
        <v>-</v>
      </c>
      <c r="G88" s="543"/>
      <c r="H88" s="543"/>
      <c r="I88" s="542" t="str">
        <f t="shared" si="3"/>
        <v>-</v>
      </c>
      <c r="J88" s="541"/>
    </row>
    <row r="89" spans="1:10" ht="10.4" customHeight="1">
      <c r="A89" s="7">
        <v>1313</v>
      </c>
      <c r="B89" s="545" t="s">
        <v>1038</v>
      </c>
      <c r="C89" s="544" t="s">
        <v>994</v>
      </c>
      <c r="D89" s="543"/>
      <c r="E89" s="543"/>
      <c r="F89" s="542" t="str">
        <f t="shared" si="2"/>
        <v>-</v>
      </c>
      <c r="G89" s="543"/>
      <c r="H89" s="543"/>
      <c r="I89" s="542" t="str">
        <f t="shared" si="3"/>
        <v>-</v>
      </c>
      <c r="J89" s="541"/>
    </row>
    <row r="90" spans="1:10" ht="10.4" customHeight="1">
      <c r="A90" s="7">
        <v>1314</v>
      </c>
      <c r="B90" s="545" t="s">
        <v>1038</v>
      </c>
      <c r="C90" s="544" t="s">
        <v>994</v>
      </c>
      <c r="D90" s="543"/>
      <c r="E90" s="543"/>
      <c r="F90" s="542" t="str">
        <f t="shared" si="2"/>
        <v>-</v>
      </c>
      <c r="G90" s="543"/>
      <c r="H90" s="543"/>
      <c r="I90" s="542" t="str">
        <f t="shared" si="3"/>
        <v>-</v>
      </c>
      <c r="J90" s="541"/>
    </row>
    <row r="91" spans="1:10" ht="10.4" customHeight="1">
      <c r="A91" s="7">
        <v>1315</v>
      </c>
      <c r="B91" s="545" t="s">
        <v>1038</v>
      </c>
      <c r="C91" s="544" t="s">
        <v>994</v>
      </c>
      <c r="D91" s="543"/>
      <c r="E91" s="543"/>
      <c r="F91" s="542" t="str">
        <f t="shared" si="2"/>
        <v>-</v>
      </c>
      <c r="G91" s="543"/>
      <c r="H91" s="543"/>
      <c r="I91" s="542" t="str">
        <f t="shared" si="3"/>
        <v>-</v>
      </c>
      <c r="J91" s="541"/>
    </row>
    <row r="92" spans="1:10" ht="10.4" customHeight="1">
      <c r="A92" s="7">
        <v>1316</v>
      </c>
      <c r="B92" s="545" t="s">
        <v>1038</v>
      </c>
      <c r="C92" s="544" t="s">
        <v>994</v>
      </c>
      <c r="D92" s="543"/>
      <c r="E92" s="543"/>
      <c r="F92" s="542" t="str">
        <f t="shared" si="2"/>
        <v>-</v>
      </c>
      <c r="G92" s="543"/>
      <c r="H92" s="543"/>
      <c r="I92" s="542" t="str">
        <f t="shared" si="3"/>
        <v>-</v>
      </c>
      <c r="J92" s="541"/>
    </row>
    <row r="93" spans="1:10" ht="10.4" customHeight="1">
      <c r="A93" s="7">
        <v>1317</v>
      </c>
      <c r="B93" s="545" t="s">
        <v>1038</v>
      </c>
      <c r="C93" s="544" t="s">
        <v>892</v>
      </c>
      <c r="D93" s="543"/>
      <c r="E93" s="543"/>
      <c r="F93" s="542" t="str">
        <f t="shared" si="2"/>
        <v>-</v>
      </c>
      <c r="G93" s="543"/>
      <c r="H93" s="543"/>
      <c r="I93" s="542" t="str">
        <f t="shared" si="3"/>
        <v>-</v>
      </c>
      <c r="J93" s="541"/>
    </row>
    <row r="94" spans="1:10" ht="10.4" customHeight="1">
      <c r="A94" s="7">
        <v>1319</v>
      </c>
      <c r="B94" s="545" t="s">
        <v>1038</v>
      </c>
      <c r="C94" s="544" t="s">
        <v>994</v>
      </c>
      <c r="D94" s="543"/>
      <c r="E94" s="543"/>
      <c r="F94" s="542" t="str">
        <f t="shared" si="2"/>
        <v>-</v>
      </c>
      <c r="G94" s="543"/>
      <c r="H94" s="543"/>
      <c r="I94" s="542" t="str">
        <f t="shared" si="3"/>
        <v>-</v>
      </c>
      <c r="J94" s="541"/>
    </row>
    <row r="95" spans="1:10" ht="10.4" customHeight="1">
      <c r="A95" s="7">
        <v>1320</v>
      </c>
      <c r="B95" s="545" t="s">
        <v>1038</v>
      </c>
      <c r="C95" s="544" t="s">
        <v>892</v>
      </c>
      <c r="D95" s="543"/>
      <c r="E95" s="543"/>
      <c r="F95" s="542" t="str">
        <f t="shared" si="2"/>
        <v>-</v>
      </c>
      <c r="G95" s="543"/>
      <c r="H95" s="543"/>
      <c r="I95" s="542" t="str">
        <f t="shared" si="3"/>
        <v>-</v>
      </c>
      <c r="J95" s="541"/>
    </row>
    <row r="96" spans="1:10" ht="10.4" customHeight="1">
      <c r="A96" s="7">
        <v>1321</v>
      </c>
      <c r="B96" s="545" t="s">
        <v>1038</v>
      </c>
      <c r="C96" s="544" t="s">
        <v>994</v>
      </c>
      <c r="D96" s="543"/>
      <c r="E96" s="543"/>
      <c r="F96" s="542" t="str">
        <f t="shared" si="2"/>
        <v>-</v>
      </c>
      <c r="G96" s="543"/>
      <c r="H96" s="543"/>
      <c r="I96" s="542" t="str">
        <f t="shared" si="3"/>
        <v>-</v>
      </c>
      <c r="J96" s="541"/>
    </row>
    <row r="97" spans="1:10" ht="10.4" customHeight="1">
      <c r="A97" s="7">
        <v>1322</v>
      </c>
      <c r="B97" s="545" t="s">
        <v>1038</v>
      </c>
      <c r="C97" s="544" t="s">
        <v>892</v>
      </c>
      <c r="D97" s="543"/>
      <c r="E97" s="543"/>
      <c r="F97" s="542" t="str">
        <f t="shared" si="2"/>
        <v>-</v>
      </c>
      <c r="G97" s="543"/>
      <c r="H97" s="543"/>
      <c r="I97" s="542" t="str">
        <f t="shared" si="3"/>
        <v>-</v>
      </c>
      <c r="J97" s="541"/>
    </row>
    <row r="98" spans="1:10" ht="10.4" customHeight="1">
      <c r="A98" s="7">
        <v>1323</v>
      </c>
      <c r="B98" s="545" t="s">
        <v>1038</v>
      </c>
      <c r="C98" s="544" t="s">
        <v>892</v>
      </c>
      <c r="D98" s="543"/>
      <c r="E98" s="543"/>
      <c r="F98" s="542" t="str">
        <f t="shared" si="2"/>
        <v>-</v>
      </c>
      <c r="G98" s="543"/>
      <c r="H98" s="543"/>
      <c r="I98" s="542" t="str">
        <f t="shared" si="3"/>
        <v>-</v>
      </c>
      <c r="J98" s="541"/>
    </row>
    <row r="99" spans="1:10" ht="10.5" customHeight="1">
      <c r="A99" s="7">
        <v>1324</v>
      </c>
      <c r="B99" s="545" t="s">
        <v>1038</v>
      </c>
      <c r="C99" s="544" t="s">
        <v>892</v>
      </c>
      <c r="D99" s="543"/>
      <c r="E99" s="543"/>
      <c r="F99" s="542" t="str">
        <f t="shared" si="2"/>
        <v>-</v>
      </c>
      <c r="G99" s="543"/>
      <c r="H99" s="543"/>
      <c r="I99" s="542" t="str">
        <f t="shared" si="3"/>
        <v>-</v>
      </c>
      <c r="J99" s="541"/>
    </row>
    <row r="100" spans="1:10" ht="10.4" customHeight="1">
      <c r="A100" s="7">
        <v>1325</v>
      </c>
      <c r="B100" s="545" t="s">
        <v>1038</v>
      </c>
      <c r="C100" s="544" t="s">
        <v>994</v>
      </c>
      <c r="D100" s="543"/>
      <c r="E100" s="543"/>
      <c r="F100" s="542" t="str">
        <f t="shared" si="2"/>
        <v>-</v>
      </c>
      <c r="G100" s="543"/>
      <c r="H100" s="543"/>
      <c r="I100" s="542" t="str">
        <f t="shared" si="3"/>
        <v>-</v>
      </c>
      <c r="J100" s="541"/>
    </row>
    <row r="101" spans="1:10" ht="10.4" customHeight="1">
      <c r="A101" s="7">
        <v>1326</v>
      </c>
      <c r="B101" s="545" t="s">
        <v>1038</v>
      </c>
      <c r="C101" s="544" t="s">
        <v>892</v>
      </c>
      <c r="D101" s="543"/>
      <c r="E101" s="543"/>
      <c r="F101" s="542" t="str">
        <f t="shared" si="2"/>
        <v>-</v>
      </c>
      <c r="G101" s="543"/>
      <c r="H101" s="543"/>
      <c r="I101" s="542" t="str">
        <f t="shared" si="3"/>
        <v>-</v>
      </c>
      <c r="J101" s="541"/>
    </row>
    <row r="102" spans="1:10" ht="10.4" customHeight="1">
      <c r="A102" s="7">
        <v>1327</v>
      </c>
      <c r="B102" s="545" t="s">
        <v>1038</v>
      </c>
      <c r="C102" s="544" t="s">
        <v>994</v>
      </c>
      <c r="D102" s="543"/>
      <c r="E102" s="543"/>
      <c r="F102" s="542" t="str">
        <f t="shared" si="2"/>
        <v>-</v>
      </c>
      <c r="G102" s="543"/>
      <c r="H102" s="543"/>
      <c r="I102" s="542" t="str">
        <f t="shared" si="3"/>
        <v>-</v>
      </c>
      <c r="J102" s="541"/>
    </row>
    <row r="103" spans="1:10" ht="10.4" customHeight="1">
      <c r="A103" s="7">
        <v>1328</v>
      </c>
      <c r="B103" s="545" t="s">
        <v>1038</v>
      </c>
      <c r="C103" s="544" t="s">
        <v>994</v>
      </c>
      <c r="D103" s="543"/>
      <c r="E103" s="543"/>
      <c r="F103" s="542" t="str">
        <f t="shared" si="2"/>
        <v>-</v>
      </c>
      <c r="G103" s="543"/>
      <c r="H103" s="543"/>
      <c r="I103" s="542" t="str">
        <f t="shared" si="3"/>
        <v>-</v>
      </c>
      <c r="J103" s="541"/>
    </row>
    <row r="104" spans="1:10" ht="10.4" customHeight="1">
      <c r="A104" s="7">
        <v>1329</v>
      </c>
      <c r="B104" s="545" t="s">
        <v>1038</v>
      </c>
      <c r="C104" s="544" t="s">
        <v>892</v>
      </c>
      <c r="D104" s="543"/>
      <c r="E104" s="543"/>
      <c r="F104" s="542" t="str">
        <f t="shared" si="2"/>
        <v>-</v>
      </c>
      <c r="G104" s="543"/>
      <c r="H104" s="543"/>
      <c r="I104" s="542" t="str">
        <f t="shared" si="3"/>
        <v>-</v>
      </c>
      <c r="J104" s="541"/>
    </row>
    <row r="105" spans="1:10" ht="10.4" customHeight="1">
      <c r="A105" s="7">
        <v>1330</v>
      </c>
      <c r="B105" s="545" t="s">
        <v>1038</v>
      </c>
      <c r="C105" s="544" t="s">
        <v>892</v>
      </c>
      <c r="D105" s="543"/>
      <c r="E105" s="543"/>
      <c r="F105" s="542" t="str">
        <f t="shared" si="2"/>
        <v>-</v>
      </c>
      <c r="G105" s="543"/>
      <c r="H105" s="543"/>
      <c r="I105" s="542" t="str">
        <f t="shared" si="3"/>
        <v>-</v>
      </c>
      <c r="J105" s="541"/>
    </row>
    <row r="106" spans="1:10" ht="10.4" customHeight="1">
      <c r="A106" s="7">
        <v>1331</v>
      </c>
      <c r="B106" s="545" t="s">
        <v>1038</v>
      </c>
      <c r="C106" s="544" t="s">
        <v>892</v>
      </c>
      <c r="D106" s="543"/>
      <c r="E106" s="543"/>
      <c r="F106" s="542" t="str">
        <f t="shared" si="2"/>
        <v>-</v>
      </c>
      <c r="G106" s="543"/>
      <c r="H106" s="543"/>
      <c r="I106" s="542" t="str">
        <f t="shared" si="3"/>
        <v>-</v>
      </c>
      <c r="J106" s="541"/>
    </row>
    <row r="107" spans="1:10" ht="10.4" customHeight="1">
      <c r="A107" s="7">
        <v>1332</v>
      </c>
      <c r="B107" s="545" t="s">
        <v>1038</v>
      </c>
      <c r="C107" s="544" t="s">
        <v>893</v>
      </c>
      <c r="D107" s="543"/>
      <c r="E107" s="543"/>
      <c r="F107" s="542" t="str">
        <f t="shared" si="2"/>
        <v>-</v>
      </c>
      <c r="G107" s="543"/>
      <c r="H107" s="543"/>
      <c r="I107" s="542" t="str">
        <f t="shared" si="3"/>
        <v>-</v>
      </c>
      <c r="J107" s="541"/>
    </row>
    <row r="108" spans="1:10" ht="10.4" customHeight="1">
      <c r="A108" s="7">
        <v>1333</v>
      </c>
      <c r="B108" s="545" t="s">
        <v>1038</v>
      </c>
      <c r="C108" s="544" t="s">
        <v>892</v>
      </c>
      <c r="D108" s="543"/>
      <c r="E108" s="543"/>
      <c r="F108" s="542" t="str">
        <f t="shared" si="2"/>
        <v>-</v>
      </c>
      <c r="G108" s="543"/>
      <c r="H108" s="543"/>
      <c r="I108" s="542" t="str">
        <f t="shared" si="3"/>
        <v>-</v>
      </c>
      <c r="J108" s="541"/>
    </row>
    <row r="109" spans="1:10" ht="10.4" customHeight="1">
      <c r="A109" s="7">
        <v>1400</v>
      </c>
      <c r="B109" s="545" t="s">
        <v>1039</v>
      </c>
      <c r="C109" s="544" t="s">
        <v>892</v>
      </c>
      <c r="D109" s="543"/>
      <c r="E109" s="543"/>
      <c r="F109" s="542" t="str">
        <f t="shared" si="2"/>
        <v>-</v>
      </c>
      <c r="G109" s="543"/>
      <c r="H109" s="543"/>
      <c r="I109" s="542" t="str">
        <f t="shared" si="3"/>
        <v>-</v>
      </c>
      <c r="J109" s="541"/>
    </row>
    <row r="110" spans="1:10" ht="10.4" customHeight="1">
      <c r="A110" s="7">
        <v>1401</v>
      </c>
      <c r="B110" s="545" t="s">
        <v>1039</v>
      </c>
      <c r="C110" s="544" t="s">
        <v>893</v>
      </c>
      <c r="D110" s="543"/>
      <c r="E110" s="543"/>
      <c r="F110" s="542" t="str">
        <f t="shared" ref="F110:F168" si="4">IF(ISERROR((D110-E110)/E110),"-",(D110-E110)/E110)</f>
        <v>-</v>
      </c>
      <c r="G110" s="543"/>
      <c r="H110" s="543"/>
      <c r="I110" s="542" t="str">
        <f t="shared" ref="I110:I168" si="5">IF(ISERROR((G110-H110)/H110),"-",(G110-H110)/H110)</f>
        <v>-</v>
      </c>
      <c r="J110" s="541"/>
    </row>
    <row r="111" spans="1:10" ht="10.4" customHeight="1">
      <c r="A111" s="7">
        <v>1402</v>
      </c>
      <c r="B111" s="545" t="s">
        <v>1039</v>
      </c>
      <c r="C111" s="544" t="s">
        <v>893</v>
      </c>
      <c r="D111" s="543"/>
      <c r="E111" s="543"/>
      <c r="F111" s="542" t="str">
        <f t="shared" si="4"/>
        <v>-</v>
      </c>
      <c r="G111" s="543"/>
      <c r="H111" s="543"/>
      <c r="I111" s="542" t="str">
        <f t="shared" si="5"/>
        <v>-</v>
      </c>
      <c r="J111" s="541"/>
    </row>
    <row r="112" spans="1:10" ht="10.4" customHeight="1">
      <c r="A112" s="7">
        <v>1410</v>
      </c>
      <c r="B112" s="545" t="s">
        <v>1040</v>
      </c>
      <c r="C112" s="544" t="s">
        <v>1018</v>
      </c>
      <c r="D112" s="543"/>
      <c r="E112" s="543"/>
      <c r="F112" s="542" t="str">
        <f t="shared" si="4"/>
        <v>-</v>
      </c>
      <c r="G112" s="543"/>
      <c r="H112" s="543"/>
      <c r="I112" s="542" t="str">
        <f t="shared" si="5"/>
        <v>-</v>
      </c>
      <c r="J112" s="541"/>
    </row>
    <row r="113" spans="1:10" ht="10.4" customHeight="1">
      <c r="A113" s="7">
        <v>1420</v>
      </c>
      <c r="B113" s="545" t="s">
        <v>1041</v>
      </c>
      <c r="C113" s="544" t="s">
        <v>893</v>
      </c>
      <c r="D113" s="543"/>
      <c r="E113" s="543"/>
      <c r="F113" s="542" t="str">
        <f t="shared" si="4"/>
        <v>-</v>
      </c>
      <c r="G113" s="543"/>
      <c r="H113" s="543"/>
      <c r="I113" s="542" t="str">
        <f t="shared" si="5"/>
        <v>-</v>
      </c>
      <c r="J113" s="541"/>
    </row>
    <row r="114" spans="1:10" ht="10.4" customHeight="1">
      <c r="A114" s="7">
        <v>1430</v>
      </c>
      <c r="B114" s="545" t="s">
        <v>1042</v>
      </c>
      <c r="C114" s="544" t="s">
        <v>892</v>
      </c>
      <c r="D114" s="543"/>
      <c r="E114" s="543"/>
      <c r="F114" s="542" t="str">
        <f t="shared" si="4"/>
        <v>-</v>
      </c>
      <c r="G114" s="543"/>
      <c r="H114" s="543"/>
      <c r="I114" s="542" t="str">
        <f t="shared" si="5"/>
        <v>-</v>
      </c>
      <c r="J114" s="541"/>
    </row>
    <row r="115" spans="1:10" ht="10.4" customHeight="1">
      <c r="A115" s="7">
        <v>1431</v>
      </c>
      <c r="B115" s="545" t="s">
        <v>1042</v>
      </c>
      <c r="C115" s="544" t="s">
        <v>892</v>
      </c>
      <c r="D115" s="543"/>
      <c r="E115" s="543"/>
      <c r="F115" s="542" t="str">
        <f t="shared" si="4"/>
        <v>-</v>
      </c>
      <c r="G115" s="543"/>
      <c r="H115" s="543"/>
      <c r="I115" s="542" t="str">
        <f t="shared" si="5"/>
        <v>-</v>
      </c>
      <c r="J115" s="541"/>
    </row>
    <row r="116" spans="1:10" ht="10.4" customHeight="1">
      <c r="A116" s="7">
        <v>1432</v>
      </c>
      <c r="B116" s="545" t="s">
        <v>1043</v>
      </c>
      <c r="C116" s="544" t="s">
        <v>892</v>
      </c>
      <c r="D116" s="543"/>
      <c r="E116" s="543"/>
      <c r="F116" s="542" t="str">
        <f t="shared" si="4"/>
        <v>-</v>
      </c>
      <c r="G116" s="543"/>
      <c r="H116" s="543"/>
      <c r="I116" s="542" t="str">
        <f t="shared" si="5"/>
        <v>-</v>
      </c>
      <c r="J116" s="541"/>
    </row>
    <row r="117" spans="1:10" ht="10.4" customHeight="1">
      <c r="A117" s="7">
        <v>1433</v>
      </c>
      <c r="B117" s="545" t="s">
        <v>1043</v>
      </c>
      <c r="C117" s="544" t="s">
        <v>892</v>
      </c>
      <c r="D117" s="543"/>
      <c r="E117" s="543"/>
      <c r="F117" s="542" t="str">
        <f t="shared" si="4"/>
        <v>-</v>
      </c>
      <c r="G117" s="543"/>
      <c r="H117" s="543"/>
      <c r="I117" s="542" t="str">
        <f t="shared" si="5"/>
        <v>-</v>
      </c>
      <c r="J117" s="541"/>
    </row>
    <row r="118" spans="1:10" ht="10.4" customHeight="1">
      <c r="A118" s="7">
        <v>1434</v>
      </c>
      <c r="B118" s="545" t="s">
        <v>1043</v>
      </c>
      <c r="C118" s="544" t="s">
        <v>892</v>
      </c>
      <c r="D118" s="543"/>
      <c r="E118" s="543"/>
      <c r="F118" s="542" t="str">
        <f t="shared" si="4"/>
        <v>-</v>
      </c>
      <c r="G118" s="543"/>
      <c r="H118" s="543"/>
      <c r="I118" s="542" t="str">
        <f t="shared" si="5"/>
        <v>-</v>
      </c>
      <c r="J118" s="541"/>
    </row>
    <row r="119" spans="1:10" ht="10.4" customHeight="1">
      <c r="A119" s="7">
        <v>1435</v>
      </c>
      <c r="B119" s="545" t="s">
        <v>1043</v>
      </c>
      <c r="C119" s="544" t="s">
        <v>892</v>
      </c>
      <c r="D119" s="543"/>
      <c r="E119" s="543"/>
      <c r="F119" s="542" t="str">
        <f t="shared" si="4"/>
        <v>-</v>
      </c>
      <c r="G119" s="543"/>
      <c r="H119" s="543"/>
      <c r="I119" s="542" t="str">
        <f t="shared" si="5"/>
        <v>-</v>
      </c>
      <c r="J119" s="541"/>
    </row>
    <row r="120" spans="1:10" ht="10.4" customHeight="1">
      <c r="A120" s="7">
        <v>1436</v>
      </c>
      <c r="B120" s="545" t="s">
        <v>1043</v>
      </c>
      <c r="C120" s="544" t="s">
        <v>892</v>
      </c>
      <c r="D120" s="543"/>
      <c r="E120" s="543"/>
      <c r="F120" s="542" t="str">
        <f t="shared" si="4"/>
        <v>-</v>
      </c>
      <c r="G120" s="543"/>
      <c r="H120" s="543"/>
      <c r="I120" s="542" t="str">
        <f t="shared" si="5"/>
        <v>-</v>
      </c>
      <c r="J120" s="541"/>
    </row>
    <row r="121" spans="1:10" ht="10.4" customHeight="1">
      <c r="A121" s="7">
        <v>1437</v>
      </c>
      <c r="B121" s="545" t="s">
        <v>1043</v>
      </c>
      <c r="C121" s="544" t="s">
        <v>892</v>
      </c>
      <c r="D121" s="543"/>
      <c r="E121" s="543"/>
      <c r="F121" s="542" t="str">
        <f t="shared" si="4"/>
        <v>-</v>
      </c>
      <c r="G121" s="543"/>
      <c r="H121" s="543"/>
      <c r="I121" s="542" t="str">
        <f t="shared" si="5"/>
        <v>-</v>
      </c>
      <c r="J121" s="541"/>
    </row>
    <row r="122" spans="1:10" ht="10.4" customHeight="1">
      <c r="A122" s="7">
        <v>1440</v>
      </c>
      <c r="B122" s="545" t="s">
        <v>1044</v>
      </c>
      <c r="C122" s="544" t="s">
        <v>892</v>
      </c>
      <c r="D122" s="543"/>
      <c r="E122" s="543"/>
      <c r="F122" s="542" t="str">
        <f t="shared" si="4"/>
        <v>-</v>
      </c>
      <c r="G122" s="543"/>
      <c r="H122" s="543"/>
      <c r="I122" s="542" t="str">
        <f t="shared" si="5"/>
        <v>-</v>
      </c>
      <c r="J122" s="541"/>
    </row>
    <row r="123" spans="1:10" ht="10.4" customHeight="1">
      <c r="A123" s="7">
        <v>1441</v>
      </c>
      <c r="B123" s="545" t="s">
        <v>1045</v>
      </c>
      <c r="C123" s="544" t="s">
        <v>892</v>
      </c>
      <c r="D123" s="543"/>
      <c r="E123" s="543"/>
      <c r="F123" s="542" t="str">
        <f t="shared" si="4"/>
        <v>-</v>
      </c>
      <c r="G123" s="543"/>
      <c r="H123" s="543"/>
      <c r="I123" s="542" t="str">
        <f t="shared" si="5"/>
        <v>-</v>
      </c>
      <c r="J123" s="541"/>
    </row>
    <row r="124" spans="1:10" ht="10.4" customHeight="1">
      <c r="A124" s="7">
        <v>1442</v>
      </c>
      <c r="B124" s="545" t="s">
        <v>1044</v>
      </c>
      <c r="C124" s="544" t="s">
        <v>892</v>
      </c>
      <c r="D124" s="543"/>
      <c r="E124" s="543"/>
      <c r="F124" s="542" t="str">
        <f t="shared" si="4"/>
        <v>-</v>
      </c>
      <c r="G124" s="543"/>
      <c r="H124" s="543"/>
      <c r="I124" s="542" t="str">
        <f t="shared" si="5"/>
        <v>-</v>
      </c>
      <c r="J124" s="541"/>
    </row>
    <row r="125" spans="1:10" ht="10.4" customHeight="1">
      <c r="A125" s="7">
        <v>1443</v>
      </c>
      <c r="B125" s="545" t="s">
        <v>1044</v>
      </c>
      <c r="C125" s="544" t="s">
        <v>892</v>
      </c>
      <c r="D125" s="543"/>
      <c r="E125" s="543"/>
      <c r="F125" s="542" t="str">
        <f t="shared" si="4"/>
        <v>-</v>
      </c>
      <c r="G125" s="543"/>
      <c r="H125" s="543"/>
      <c r="I125" s="542" t="str">
        <f t="shared" si="5"/>
        <v>-</v>
      </c>
      <c r="J125" s="541"/>
    </row>
    <row r="126" spans="1:10" ht="10.4" customHeight="1">
      <c r="A126" s="7">
        <v>1444</v>
      </c>
      <c r="B126" s="545" t="s">
        <v>1044</v>
      </c>
      <c r="C126" s="544" t="s">
        <v>892</v>
      </c>
      <c r="D126" s="543"/>
      <c r="E126" s="543"/>
      <c r="F126" s="542" t="str">
        <f t="shared" si="4"/>
        <v>-</v>
      </c>
      <c r="G126" s="543"/>
      <c r="H126" s="543"/>
      <c r="I126" s="542" t="str">
        <f t="shared" si="5"/>
        <v>-</v>
      </c>
      <c r="J126" s="541"/>
    </row>
    <row r="127" spans="1:10" ht="10.4" customHeight="1">
      <c r="A127" s="7">
        <v>1450</v>
      </c>
      <c r="B127" s="545" t="s">
        <v>1046</v>
      </c>
      <c r="C127" s="544" t="s">
        <v>892</v>
      </c>
      <c r="D127" s="543"/>
      <c r="E127" s="543"/>
      <c r="F127" s="542" t="str">
        <f t="shared" si="4"/>
        <v>-</v>
      </c>
      <c r="G127" s="543"/>
      <c r="H127" s="543"/>
      <c r="I127" s="542" t="str">
        <f t="shared" si="5"/>
        <v>-</v>
      </c>
      <c r="J127" s="541"/>
    </row>
    <row r="128" spans="1:10" ht="10.4" customHeight="1">
      <c r="A128" s="7">
        <v>1451</v>
      </c>
      <c r="B128" s="545" t="s">
        <v>1046</v>
      </c>
      <c r="C128" s="544" t="s">
        <v>893</v>
      </c>
      <c r="D128" s="543"/>
      <c r="E128" s="543"/>
      <c r="F128" s="542" t="str">
        <f t="shared" si="4"/>
        <v>-</v>
      </c>
      <c r="G128" s="543"/>
      <c r="H128" s="543"/>
      <c r="I128" s="542" t="str">
        <f t="shared" si="5"/>
        <v>-</v>
      </c>
      <c r="J128" s="541"/>
    </row>
    <row r="129" spans="1:10" ht="10.4" customHeight="1">
      <c r="A129" s="7">
        <v>1452</v>
      </c>
      <c r="B129" s="545" t="s">
        <v>1046</v>
      </c>
      <c r="C129" s="544" t="s">
        <v>1018</v>
      </c>
      <c r="D129" s="543"/>
      <c r="E129" s="543"/>
      <c r="F129" s="542" t="str">
        <f t="shared" si="4"/>
        <v>-</v>
      </c>
      <c r="G129" s="543"/>
      <c r="H129" s="543"/>
      <c r="I129" s="542" t="str">
        <f t="shared" si="5"/>
        <v>-</v>
      </c>
      <c r="J129" s="541"/>
    </row>
    <row r="130" spans="1:10" ht="10.4" customHeight="1">
      <c r="A130" s="7">
        <v>1452</v>
      </c>
      <c r="B130" s="545" t="s">
        <v>1046</v>
      </c>
      <c r="C130" s="544" t="s">
        <v>892</v>
      </c>
      <c r="D130" s="543"/>
      <c r="E130" s="543"/>
      <c r="F130" s="542" t="str">
        <f t="shared" si="4"/>
        <v>-</v>
      </c>
      <c r="G130" s="543"/>
      <c r="H130" s="543"/>
      <c r="I130" s="542" t="str">
        <f t="shared" si="5"/>
        <v>-</v>
      </c>
      <c r="J130" s="541"/>
    </row>
    <row r="131" spans="1:10" ht="10.4" customHeight="1">
      <c r="A131" s="7">
        <v>1453</v>
      </c>
      <c r="B131" s="545" t="s">
        <v>1046</v>
      </c>
      <c r="C131" s="544" t="s">
        <v>892</v>
      </c>
      <c r="D131" s="543"/>
      <c r="E131" s="543"/>
      <c r="F131" s="542" t="str">
        <f t="shared" si="4"/>
        <v>-</v>
      </c>
      <c r="G131" s="543"/>
      <c r="H131" s="543"/>
      <c r="I131" s="542" t="str">
        <f t="shared" si="5"/>
        <v>-</v>
      </c>
      <c r="J131" s="541"/>
    </row>
    <row r="132" spans="1:10" ht="10.4" customHeight="1">
      <c r="A132" s="7">
        <v>1454</v>
      </c>
      <c r="B132" s="545" t="s">
        <v>1046</v>
      </c>
      <c r="C132" s="544" t="s">
        <v>893</v>
      </c>
      <c r="D132" s="543"/>
      <c r="E132" s="543"/>
      <c r="F132" s="542" t="str">
        <f t="shared" si="4"/>
        <v>-</v>
      </c>
      <c r="G132" s="543"/>
      <c r="H132" s="543"/>
      <c r="I132" s="542" t="str">
        <f t="shared" si="5"/>
        <v>-</v>
      </c>
      <c r="J132" s="541"/>
    </row>
    <row r="133" spans="1:10" ht="10.4" customHeight="1">
      <c r="A133" s="7">
        <v>1455</v>
      </c>
      <c r="B133" s="545" t="s">
        <v>1046</v>
      </c>
      <c r="C133" s="544" t="s">
        <v>1018</v>
      </c>
      <c r="D133" s="543"/>
      <c r="E133" s="543"/>
      <c r="F133" s="542" t="str">
        <f t="shared" si="4"/>
        <v>-</v>
      </c>
      <c r="G133" s="543"/>
      <c r="H133" s="543"/>
      <c r="I133" s="542" t="str">
        <f t="shared" si="5"/>
        <v>-</v>
      </c>
      <c r="J133" s="541"/>
    </row>
    <row r="134" spans="1:10" ht="10.4" customHeight="1">
      <c r="A134" s="7">
        <v>1456</v>
      </c>
      <c r="B134" s="545" t="s">
        <v>1046</v>
      </c>
      <c r="C134" s="544" t="s">
        <v>892</v>
      </c>
      <c r="D134" s="543"/>
      <c r="E134" s="543"/>
      <c r="F134" s="542" t="str">
        <f t="shared" si="4"/>
        <v>-</v>
      </c>
      <c r="G134" s="543"/>
      <c r="H134" s="543"/>
      <c r="I134" s="542" t="str">
        <f t="shared" si="5"/>
        <v>-</v>
      </c>
      <c r="J134" s="541"/>
    </row>
    <row r="135" spans="1:10" ht="10.4" customHeight="1">
      <c r="A135" s="7">
        <v>1457</v>
      </c>
      <c r="B135" s="545" t="s">
        <v>1046</v>
      </c>
      <c r="C135" s="544" t="s">
        <v>892</v>
      </c>
      <c r="D135" s="543"/>
      <c r="E135" s="543"/>
      <c r="F135" s="542" t="str">
        <f t="shared" si="4"/>
        <v>-</v>
      </c>
      <c r="G135" s="543"/>
      <c r="H135" s="543"/>
      <c r="I135" s="542" t="str">
        <f t="shared" si="5"/>
        <v>-</v>
      </c>
      <c r="J135" s="541"/>
    </row>
    <row r="136" spans="1:10" ht="10.4" customHeight="1">
      <c r="A136" s="7">
        <v>1458</v>
      </c>
      <c r="B136" s="545" t="s">
        <v>1046</v>
      </c>
      <c r="C136" s="544" t="s">
        <v>892</v>
      </c>
      <c r="D136" s="543"/>
      <c r="E136" s="543"/>
      <c r="F136" s="542" t="str">
        <f t="shared" si="4"/>
        <v>-</v>
      </c>
      <c r="G136" s="543"/>
      <c r="H136" s="543"/>
      <c r="I136" s="542" t="str">
        <f t="shared" si="5"/>
        <v>-</v>
      </c>
      <c r="J136" s="541"/>
    </row>
    <row r="137" spans="1:10" ht="10.4" customHeight="1">
      <c r="A137" s="7">
        <v>1459</v>
      </c>
      <c r="B137" s="545" t="s">
        <v>1046</v>
      </c>
      <c r="C137" s="544" t="s">
        <v>892</v>
      </c>
      <c r="D137" s="543"/>
      <c r="E137" s="543"/>
      <c r="F137" s="542" t="str">
        <f t="shared" si="4"/>
        <v>-</v>
      </c>
      <c r="G137" s="543"/>
      <c r="H137" s="543"/>
      <c r="I137" s="542" t="str">
        <f t="shared" si="5"/>
        <v>-</v>
      </c>
      <c r="J137" s="541"/>
    </row>
    <row r="138" spans="1:10" ht="10.4" customHeight="1">
      <c r="A138" s="7">
        <v>1460</v>
      </c>
      <c r="B138" s="545" t="s">
        <v>1046</v>
      </c>
      <c r="C138" s="544" t="s">
        <v>892</v>
      </c>
      <c r="D138" s="543"/>
      <c r="E138" s="543"/>
      <c r="F138" s="542" t="str">
        <f t="shared" si="4"/>
        <v>-</v>
      </c>
      <c r="G138" s="543"/>
      <c r="H138" s="543"/>
      <c r="I138" s="542" t="str">
        <f t="shared" si="5"/>
        <v>-</v>
      </c>
      <c r="J138" s="541"/>
    </row>
    <row r="139" spans="1:10" ht="10.4" customHeight="1">
      <c r="A139" s="7">
        <v>1461</v>
      </c>
      <c r="B139" s="545" t="s">
        <v>1046</v>
      </c>
      <c r="C139" s="544" t="s">
        <v>892</v>
      </c>
      <c r="D139" s="543"/>
      <c r="E139" s="543"/>
      <c r="F139" s="542" t="str">
        <f t="shared" si="4"/>
        <v>-</v>
      </c>
      <c r="G139" s="543"/>
      <c r="H139" s="543"/>
      <c r="I139" s="542" t="str">
        <f t="shared" si="5"/>
        <v>-</v>
      </c>
      <c r="J139" s="541"/>
    </row>
    <row r="140" spans="1:10" ht="10.4" customHeight="1">
      <c r="A140" s="7">
        <v>1462</v>
      </c>
      <c r="B140" s="545" t="s">
        <v>1046</v>
      </c>
      <c r="C140" s="544" t="s">
        <v>892</v>
      </c>
      <c r="D140" s="543"/>
      <c r="E140" s="543"/>
      <c r="F140" s="542" t="str">
        <f t="shared" si="4"/>
        <v>-</v>
      </c>
      <c r="G140" s="543"/>
      <c r="H140" s="543"/>
      <c r="I140" s="542" t="str">
        <f t="shared" si="5"/>
        <v>-</v>
      </c>
      <c r="J140" s="541"/>
    </row>
    <row r="141" spans="1:10" ht="10.4" customHeight="1">
      <c r="A141" s="7">
        <v>1463</v>
      </c>
      <c r="B141" s="545" t="s">
        <v>1046</v>
      </c>
      <c r="C141" s="544" t="s">
        <v>892</v>
      </c>
      <c r="D141" s="543"/>
      <c r="E141" s="543"/>
      <c r="F141" s="542" t="str">
        <f t="shared" si="4"/>
        <v>-</v>
      </c>
      <c r="G141" s="543"/>
      <c r="H141" s="543"/>
      <c r="I141" s="542" t="str">
        <f t="shared" si="5"/>
        <v>-</v>
      </c>
      <c r="J141" s="541"/>
    </row>
    <row r="142" spans="1:10" ht="10.4" customHeight="1">
      <c r="A142" s="7">
        <v>1464</v>
      </c>
      <c r="B142" s="545" t="s">
        <v>1046</v>
      </c>
      <c r="C142" s="544" t="s">
        <v>1018</v>
      </c>
      <c r="D142" s="543"/>
      <c r="E142" s="543"/>
      <c r="F142" s="542" t="str">
        <f t="shared" si="4"/>
        <v>-</v>
      </c>
      <c r="G142" s="543"/>
      <c r="H142" s="543"/>
      <c r="I142" s="542" t="str">
        <f t="shared" si="5"/>
        <v>-</v>
      </c>
      <c r="J142" s="541"/>
    </row>
    <row r="143" spans="1:10" ht="10.4" customHeight="1">
      <c r="A143" s="7">
        <v>1464</v>
      </c>
      <c r="B143" s="545" t="s">
        <v>1046</v>
      </c>
      <c r="C143" s="544" t="s">
        <v>892</v>
      </c>
      <c r="D143" s="543"/>
      <c r="E143" s="543"/>
      <c r="F143" s="542" t="str">
        <f t="shared" si="4"/>
        <v>-</v>
      </c>
      <c r="G143" s="543"/>
      <c r="H143" s="543"/>
      <c r="I143" s="542" t="str">
        <f t="shared" si="5"/>
        <v>-</v>
      </c>
      <c r="J143" s="541"/>
    </row>
    <row r="144" spans="1:10" ht="10.4" customHeight="1">
      <c r="A144" s="7">
        <v>1465</v>
      </c>
      <c r="B144" s="545" t="s">
        <v>1046</v>
      </c>
      <c r="C144" s="544" t="s">
        <v>892</v>
      </c>
      <c r="D144" s="543"/>
      <c r="E144" s="543"/>
      <c r="F144" s="542" t="str">
        <f t="shared" si="4"/>
        <v>-</v>
      </c>
      <c r="G144" s="543"/>
      <c r="H144" s="543"/>
      <c r="I144" s="542" t="str">
        <f t="shared" si="5"/>
        <v>-</v>
      </c>
      <c r="J144" s="541"/>
    </row>
    <row r="145" spans="1:10" ht="10.4" customHeight="1">
      <c r="A145" s="7">
        <v>1466</v>
      </c>
      <c r="B145" s="545" t="s">
        <v>1046</v>
      </c>
      <c r="C145" s="544" t="s">
        <v>892</v>
      </c>
      <c r="D145" s="543"/>
      <c r="E145" s="543"/>
      <c r="F145" s="542" t="str">
        <f t="shared" si="4"/>
        <v>-</v>
      </c>
      <c r="G145" s="543"/>
      <c r="H145" s="543"/>
      <c r="I145" s="542" t="str">
        <f t="shared" si="5"/>
        <v>-</v>
      </c>
      <c r="J145" s="541"/>
    </row>
    <row r="146" spans="1:10" ht="10.4" customHeight="1">
      <c r="A146" s="7">
        <v>1500</v>
      </c>
      <c r="B146" s="545" t="s">
        <v>1047</v>
      </c>
      <c r="C146" s="544" t="s">
        <v>892</v>
      </c>
      <c r="D146" s="543"/>
      <c r="E146" s="543"/>
      <c r="F146" s="542" t="str">
        <f t="shared" si="4"/>
        <v>-</v>
      </c>
      <c r="G146" s="543"/>
      <c r="H146" s="543"/>
      <c r="I146" s="542" t="str">
        <f t="shared" si="5"/>
        <v>-</v>
      </c>
      <c r="J146" s="541"/>
    </row>
    <row r="147" spans="1:10" ht="10.4" customHeight="1">
      <c r="A147" s="7">
        <v>1501</v>
      </c>
      <c r="B147" s="545" t="s">
        <v>1047</v>
      </c>
      <c r="C147" s="544" t="s">
        <v>892</v>
      </c>
      <c r="D147" s="543"/>
      <c r="E147" s="543"/>
      <c r="F147" s="542" t="str">
        <f t="shared" si="4"/>
        <v>-</v>
      </c>
      <c r="G147" s="543"/>
      <c r="H147" s="543"/>
      <c r="I147" s="542" t="str">
        <f t="shared" si="5"/>
        <v>-</v>
      </c>
      <c r="J147" s="541"/>
    </row>
    <row r="148" spans="1:10" ht="10.4" customHeight="1">
      <c r="A148" s="7">
        <v>1502</v>
      </c>
      <c r="B148" s="545" t="s">
        <v>1047</v>
      </c>
      <c r="C148" s="544" t="s">
        <v>1018</v>
      </c>
      <c r="D148" s="543"/>
      <c r="E148" s="543"/>
      <c r="F148" s="542" t="str">
        <f t="shared" si="4"/>
        <v>-</v>
      </c>
      <c r="G148" s="543"/>
      <c r="H148" s="543"/>
      <c r="I148" s="542" t="str">
        <f t="shared" si="5"/>
        <v>-</v>
      </c>
      <c r="J148" s="541"/>
    </row>
    <row r="149" spans="1:10" ht="10.4" customHeight="1">
      <c r="A149" s="7">
        <v>1503</v>
      </c>
      <c r="B149" s="545" t="s">
        <v>1047</v>
      </c>
      <c r="C149" s="544" t="s">
        <v>1018</v>
      </c>
      <c r="D149" s="543"/>
      <c r="E149" s="543"/>
      <c r="F149" s="542" t="str">
        <f t="shared" si="4"/>
        <v>-</v>
      </c>
      <c r="G149" s="543"/>
      <c r="H149" s="543"/>
      <c r="I149" s="542" t="str">
        <f t="shared" si="5"/>
        <v>-</v>
      </c>
      <c r="J149" s="541"/>
    </row>
    <row r="150" spans="1:10" ht="10.4" customHeight="1">
      <c r="A150" s="7">
        <v>1504</v>
      </c>
      <c r="B150" s="545" t="s">
        <v>1047</v>
      </c>
      <c r="C150" s="544" t="s">
        <v>1018</v>
      </c>
      <c r="D150" s="543"/>
      <c r="E150" s="543"/>
      <c r="F150" s="542" t="str">
        <f t="shared" si="4"/>
        <v>-</v>
      </c>
      <c r="G150" s="543"/>
      <c r="H150" s="543"/>
      <c r="I150" s="542" t="str">
        <f t="shared" si="5"/>
        <v>-</v>
      </c>
      <c r="J150" s="541"/>
    </row>
    <row r="151" spans="1:10" ht="10.4" customHeight="1">
      <c r="A151" s="7">
        <v>1505</v>
      </c>
      <c r="B151" s="545" t="s">
        <v>1047</v>
      </c>
      <c r="C151" s="544" t="s">
        <v>1018</v>
      </c>
      <c r="D151" s="543"/>
      <c r="E151" s="543"/>
      <c r="F151" s="542" t="str">
        <f t="shared" si="4"/>
        <v>-</v>
      </c>
      <c r="G151" s="543"/>
      <c r="H151" s="543"/>
      <c r="I151" s="542" t="str">
        <f t="shared" si="5"/>
        <v>-</v>
      </c>
      <c r="J151" s="541"/>
    </row>
    <row r="152" spans="1:10" ht="10.4" customHeight="1">
      <c r="A152" s="7">
        <v>1506</v>
      </c>
      <c r="B152" s="545" t="s">
        <v>1047</v>
      </c>
      <c r="C152" s="544" t="s">
        <v>1018</v>
      </c>
      <c r="D152" s="543"/>
      <c r="E152" s="543"/>
      <c r="F152" s="542" t="str">
        <f t="shared" si="4"/>
        <v>-</v>
      </c>
      <c r="G152" s="543"/>
      <c r="H152" s="543"/>
      <c r="I152" s="542" t="str">
        <f t="shared" si="5"/>
        <v>-</v>
      </c>
      <c r="J152" s="541"/>
    </row>
    <row r="153" spans="1:10" ht="10.4" customHeight="1">
      <c r="A153" s="7">
        <v>1507</v>
      </c>
      <c r="B153" s="545" t="s">
        <v>1047</v>
      </c>
      <c r="C153" s="544" t="s">
        <v>1018</v>
      </c>
      <c r="D153" s="543"/>
      <c r="E153" s="543"/>
      <c r="F153" s="542" t="str">
        <f t="shared" si="4"/>
        <v>-</v>
      </c>
      <c r="G153" s="543"/>
      <c r="H153" s="543"/>
      <c r="I153" s="542" t="str">
        <f t="shared" si="5"/>
        <v>-</v>
      </c>
      <c r="J153" s="541"/>
    </row>
    <row r="154" spans="1:10" ht="10.4" customHeight="1">
      <c r="A154" s="7">
        <v>1508</v>
      </c>
      <c r="B154" s="545" t="s">
        <v>1047</v>
      </c>
      <c r="C154" s="544" t="s">
        <v>893</v>
      </c>
      <c r="D154" s="543"/>
      <c r="E154" s="543"/>
      <c r="F154" s="542" t="str">
        <f t="shared" si="4"/>
        <v>-</v>
      </c>
      <c r="G154" s="543"/>
      <c r="H154" s="543"/>
      <c r="I154" s="542" t="str">
        <f t="shared" si="5"/>
        <v>-</v>
      </c>
      <c r="J154" s="541"/>
    </row>
    <row r="155" spans="1:10" ht="10.4" customHeight="1">
      <c r="A155" s="7">
        <v>1520</v>
      </c>
      <c r="B155" s="545" t="s">
        <v>1047</v>
      </c>
      <c r="C155" s="544" t="s">
        <v>892</v>
      </c>
      <c r="D155" s="543"/>
      <c r="E155" s="543"/>
      <c r="F155" s="542" t="str">
        <f t="shared" si="4"/>
        <v>-</v>
      </c>
      <c r="G155" s="543"/>
      <c r="H155" s="543"/>
      <c r="I155" s="542" t="str">
        <f t="shared" si="5"/>
        <v>-</v>
      </c>
      <c r="J155" s="541"/>
    </row>
    <row r="156" spans="1:10" ht="10.4" customHeight="1">
      <c r="A156" s="7">
        <v>1521</v>
      </c>
      <c r="B156" s="545" t="s">
        <v>1047</v>
      </c>
      <c r="C156" s="544" t="s">
        <v>892</v>
      </c>
      <c r="D156" s="543"/>
      <c r="E156" s="543"/>
      <c r="F156" s="542" t="str">
        <f t="shared" si="4"/>
        <v>-</v>
      </c>
      <c r="G156" s="543"/>
      <c r="H156" s="543"/>
      <c r="I156" s="542" t="str">
        <f t="shared" si="5"/>
        <v>-</v>
      </c>
      <c r="J156" s="541"/>
    </row>
    <row r="157" spans="1:10" ht="10.4" customHeight="1">
      <c r="A157" s="7">
        <v>1560</v>
      </c>
      <c r="B157" s="545" t="s">
        <v>1048</v>
      </c>
      <c r="C157" s="544" t="s">
        <v>1018</v>
      </c>
      <c r="D157" s="543"/>
      <c r="E157" s="543"/>
      <c r="F157" s="542" t="str">
        <f t="shared" si="4"/>
        <v>-</v>
      </c>
      <c r="G157" s="543"/>
      <c r="H157" s="543"/>
      <c r="I157" s="542" t="str">
        <f t="shared" si="5"/>
        <v>-</v>
      </c>
      <c r="J157" s="541"/>
    </row>
    <row r="158" spans="1:10" ht="10.4" customHeight="1">
      <c r="A158" s="7">
        <v>1561</v>
      </c>
      <c r="B158" s="545" t="s">
        <v>1048</v>
      </c>
      <c r="C158" s="544" t="s">
        <v>892</v>
      </c>
      <c r="D158" s="543"/>
      <c r="E158" s="543"/>
      <c r="F158" s="542" t="str">
        <f t="shared" si="4"/>
        <v>-</v>
      </c>
      <c r="G158" s="543"/>
      <c r="H158" s="543"/>
      <c r="I158" s="542" t="str">
        <f t="shared" si="5"/>
        <v>-</v>
      </c>
      <c r="J158" s="541"/>
    </row>
    <row r="159" spans="1:10" ht="10.4" customHeight="1">
      <c r="A159" s="7">
        <v>1562</v>
      </c>
      <c r="B159" s="545" t="s">
        <v>1048</v>
      </c>
      <c r="C159" s="544" t="s">
        <v>1018</v>
      </c>
      <c r="D159" s="543"/>
      <c r="E159" s="543"/>
      <c r="F159" s="542" t="str">
        <f t="shared" si="4"/>
        <v>-</v>
      </c>
      <c r="G159" s="543"/>
      <c r="H159" s="543"/>
      <c r="I159" s="542" t="str">
        <f t="shared" si="5"/>
        <v>-</v>
      </c>
      <c r="J159" s="541"/>
    </row>
    <row r="160" spans="1:10" ht="10.4" customHeight="1">
      <c r="A160" s="7">
        <v>1563</v>
      </c>
      <c r="B160" s="545" t="s">
        <v>1048</v>
      </c>
      <c r="C160" s="544" t="s">
        <v>892</v>
      </c>
      <c r="D160" s="543"/>
      <c r="E160" s="543"/>
      <c r="F160" s="542" t="str">
        <f t="shared" si="4"/>
        <v>-</v>
      </c>
      <c r="G160" s="543"/>
      <c r="H160" s="543"/>
      <c r="I160" s="542" t="str">
        <f t="shared" si="5"/>
        <v>-</v>
      </c>
      <c r="J160" s="541"/>
    </row>
    <row r="161" spans="1:10" ht="10.4" customHeight="1">
      <c r="A161" s="7">
        <v>1600</v>
      </c>
      <c r="B161" s="545" t="s">
        <v>1048</v>
      </c>
      <c r="C161" s="544" t="s">
        <v>892</v>
      </c>
      <c r="D161" s="543"/>
      <c r="E161" s="543"/>
      <c r="F161" s="542" t="str">
        <f t="shared" si="4"/>
        <v>-</v>
      </c>
      <c r="G161" s="543"/>
      <c r="H161" s="543"/>
      <c r="I161" s="542" t="str">
        <f t="shared" si="5"/>
        <v>-</v>
      </c>
      <c r="J161" s="541"/>
    </row>
    <row r="162" spans="1:10" ht="10.4" customHeight="1">
      <c r="A162" s="7">
        <v>1601</v>
      </c>
      <c r="B162" s="545" t="s">
        <v>1049</v>
      </c>
      <c r="C162" s="544" t="s">
        <v>1018</v>
      </c>
      <c r="D162" s="543"/>
      <c r="E162" s="543"/>
      <c r="F162" s="542" t="str">
        <f t="shared" si="4"/>
        <v>-</v>
      </c>
      <c r="G162" s="543"/>
      <c r="H162" s="543"/>
      <c r="I162" s="542" t="str">
        <f t="shared" si="5"/>
        <v>-</v>
      </c>
      <c r="J162" s="541"/>
    </row>
    <row r="163" spans="1:10" ht="10.4" customHeight="1">
      <c r="A163" s="7">
        <v>1601</v>
      </c>
      <c r="B163" s="545" t="s">
        <v>1049</v>
      </c>
      <c r="C163" s="544" t="s">
        <v>892</v>
      </c>
      <c r="D163" s="543"/>
      <c r="E163" s="543"/>
      <c r="F163" s="542" t="str">
        <f t="shared" si="4"/>
        <v>-</v>
      </c>
      <c r="G163" s="543"/>
      <c r="H163" s="543"/>
      <c r="I163" s="542" t="str">
        <f t="shared" si="5"/>
        <v>-</v>
      </c>
      <c r="J163" s="541"/>
    </row>
    <row r="164" spans="1:10" ht="10.4" customHeight="1">
      <c r="A164" s="7">
        <v>1602</v>
      </c>
      <c r="B164" s="545" t="s">
        <v>1049</v>
      </c>
      <c r="C164" s="544" t="s">
        <v>893</v>
      </c>
      <c r="D164" s="543"/>
      <c r="E164" s="543"/>
      <c r="F164" s="542" t="str">
        <f t="shared" si="4"/>
        <v>-</v>
      </c>
      <c r="G164" s="543"/>
      <c r="H164" s="543"/>
      <c r="I164" s="542" t="str">
        <f t="shared" si="5"/>
        <v>-</v>
      </c>
      <c r="J164" s="541"/>
    </row>
    <row r="165" spans="1:10" ht="10.4" customHeight="1">
      <c r="A165" s="7">
        <v>1602</v>
      </c>
      <c r="B165" s="545" t="s">
        <v>1049</v>
      </c>
      <c r="C165" s="544" t="s">
        <v>892</v>
      </c>
      <c r="D165" s="543"/>
      <c r="E165" s="543"/>
      <c r="F165" s="542" t="str">
        <f t="shared" si="4"/>
        <v>-</v>
      </c>
      <c r="G165" s="543"/>
      <c r="H165" s="543"/>
      <c r="I165" s="542" t="str">
        <f t="shared" si="5"/>
        <v>-</v>
      </c>
      <c r="J165" s="541"/>
    </row>
    <row r="166" spans="1:10" ht="10.4" customHeight="1">
      <c r="A166" s="7">
        <v>1603</v>
      </c>
      <c r="B166" s="545" t="s">
        <v>1049</v>
      </c>
      <c r="C166" s="544" t="s">
        <v>893</v>
      </c>
      <c r="D166" s="543"/>
      <c r="E166" s="543"/>
      <c r="F166" s="542" t="str">
        <f t="shared" si="4"/>
        <v>-</v>
      </c>
      <c r="G166" s="543"/>
      <c r="H166" s="543"/>
      <c r="I166" s="542" t="str">
        <f t="shared" si="5"/>
        <v>-</v>
      </c>
      <c r="J166" s="541"/>
    </row>
    <row r="167" spans="1:10" ht="10.4" customHeight="1">
      <c r="A167" s="7">
        <v>1604</v>
      </c>
      <c r="B167" s="545" t="s">
        <v>1049</v>
      </c>
      <c r="C167" s="544" t="s">
        <v>893</v>
      </c>
      <c r="D167" s="543"/>
      <c r="E167" s="543"/>
      <c r="F167" s="542" t="str">
        <f t="shared" si="4"/>
        <v>-</v>
      </c>
      <c r="G167" s="543"/>
      <c r="H167" s="543"/>
      <c r="I167" s="542" t="str">
        <f t="shared" si="5"/>
        <v>-</v>
      </c>
      <c r="J167" s="541"/>
    </row>
    <row r="168" spans="1:10" ht="10.4" customHeight="1">
      <c r="A168" s="7">
        <v>1605</v>
      </c>
      <c r="B168" s="545" t="s">
        <v>1049</v>
      </c>
      <c r="C168" s="544" t="s">
        <v>893</v>
      </c>
      <c r="D168" s="543"/>
      <c r="E168" s="543"/>
      <c r="F168" s="542" t="str">
        <f t="shared" si="4"/>
        <v>-</v>
      </c>
      <c r="G168" s="543"/>
      <c r="H168" s="543"/>
      <c r="I168" s="542" t="str">
        <f t="shared" si="5"/>
        <v>-</v>
      </c>
      <c r="J168" s="541"/>
    </row>
    <row r="169" spans="1:10" ht="10.4" customHeight="1">
      <c r="A169" s="7">
        <v>1606</v>
      </c>
      <c r="B169" s="545" t="s">
        <v>1049</v>
      </c>
      <c r="C169" s="544" t="s">
        <v>893</v>
      </c>
      <c r="D169" s="543"/>
      <c r="E169" s="543"/>
      <c r="F169" s="542" t="str">
        <f t="shared" ref="F169:F274" si="6">IF(ISERROR((D169-E169)/E169),"-",(D169-E169)/E169)</f>
        <v>-</v>
      </c>
      <c r="G169" s="543"/>
      <c r="H169" s="543"/>
      <c r="I169" s="542" t="str">
        <f t="shared" ref="I169:I274" si="7">IF(ISERROR((G169-H169)/H169),"-",(G169-H169)/H169)</f>
        <v>-</v>
      </c>
      <c r="J169" s="541"/>
    </row>
    <row r="170" spans="1:10" ht="10.4" customHeight="1">
      <c r="A170" s="7">
        <v>1607</v>
      </c>
      <c r="B170" s="545" t="s">
        <v>1049</v>
      </c>
      <c r="C170" s="544" t="s">
        <v>893</v>
      </c>
      <c r="D170" s="543"/>
      <c r="E170" s="543"/>
      <c r="F170" s="542" t="str">
        <f t="shared" si="6"/>
        <v>-</v>
      </c>
      <c r="G170" s="543"/>
      <c r="H170" s="543"/>
      <c r="I170" s="542" t="str">
        <f t="shared" si="7"/>
        <v>-</v>
      </c>
      <c r="J170" s="541"/>
    </row>
    <row r="171" spans="1:10" ht="10.4" customHeight="1">
      <c r="A171" s="7">
        <v>1620</v>
      </c>
      <c r="B171" s="545" t="s">
        <v>1050</v>
      </c>
      <c r="C171" s="544" t="s">
        <v>893</v>
      </c>
      <c r="D171" s="543"/>
      <c r="E171" s="543"/>
      <c r="F171" s="542" t="str">
        <f t="shared" si="6"/>
        <v>-</v>
      </c>
      <c r="G171" s="543"/>
      <c r="H171" s="543"/>
      <c r="I171" s="542" t="str">
        <f t="shared" si="7"/>
        <v>-</v>
      </c>
      <c r="J171" s="541"/>
    </row>
    <row r="172" spans="1:10" ht="10.4" customHeight="1">
      <c r="A172" s="7">
        <v>1621</v>
      </c>
      <c r="B172" s="545" t="s">
        <v>1050</v>
      </c>
      <c r="C172" s="544" t="s">
        <v>893</v>
      </c>
      <c r="D172" s="543"/>
      <c r="E172" s="543"/>
      <c r="F172" s="542" t="str">
        <f t="shared" si="6"/>
        <v>-</v>
      </c>
      <c r="G172" s="543"/>
      <c r="H172" s="543"/>
      <c r="I172" s="542" t="str">
        <f t="shared" si="7"/>
        <v>-</v>
      </c>
      <c r="J172" s="541"/>
    </row>
    <row r="173" spans="1:10" ht="10.4" customHeight="1">
      <c r="A173" s="7">
        <v>1630</v>
      </c>
      <c r="B173" s="545" t="s">
        <v>1051</v>
      </c>
      <c r="C173" s="544" t="s">
        <v>893</v>
      </c>
      <c r="D173" s="543"/>
      <c r="E173" s="543"/>
      <c r="F173" s="542" t="str">
        <f t="shared" si="6"/>
        <v>-</v>
      </c>
      <c r="G173" s="543"/>
      <c r="H173" s="543"/>
      <c r="I173" s="542" t="str">
        <f t="shared" si="7"/>
        <v>-</v>
      </c>
      <c r="J173" s="541"/>
    </row>
    <row r="174" spans="1:10" ht="10.4" customHeight="1">
      <c r="A174" s="7">
        <v>1631</v>
      </c>
      <c r="B174" s="545" t="s">
        <v>1051</v>
      </c>
      <c r="C174" s="544" t="s">
        <v>893</v>
      </c>
      <c r="D174" s="543"/>
      <c r="E174" s="543"/>
      <c r="F174" s="542" t="str">
        <f t="shared" si="6"/>
        <v>-</v>
      </c>
      <c r="G174" s="543"/>
      <c r="H174" s="543"/>
      <c r="I174" s="542" t="str">
        <f t="shared" si="7"/>
        <v>-</v>
      </c>
      <c r="J174" s="541"/>
    </row>
    <row r="175" spans="1:10" ht="10.4" customHeight="1">
      <c r="A175" s="7">
        <v>1720</v>
      </c>
      <c r="B175" s="545" t="s">
        <v>1052</v>
      </c>
      <c r="C175" s="544" t="s">
        <v>892</v>
      </c>
      <c r="D175" s="543"/>
      <c r="E175" s="543"/>
      <c r="F175" s="542" t="str">
        <f t="shared" si="6"/>
        <v>-</v>
      </c>
      <c r="G175" s="543"/>
      <c r="H175" s="543"/>
      <c r="I175" s="542" t="str">
        <f t="shared" si="7"/>
        <v>-</v>
      </c>
      <c r="J175" s="541"/>
    </row>
    <row r="176" spans="1:10" ht="10.4" customHeight="1">
      <c r="A176" s="7">
        <v>1750</v>
      </c>
      <c r="B176" s="545" t="s">
        <v>1053</v>
      </c>
      <c r="C176" s="544" t="s">
        <v>892</v>
      </c>
      <c r="D176" s="543"/>
      <c r="E176" s="543"/>
      <c r="F176" s="542" t="str">
        <f t="shared" si="6"/>
        <v>-</v>
      </c>
      <c r="G176" s="543"/>
      <c r="H176" s="543"/>
      <c r="I176" s="542" t="str">
        <f t="shared" si="7"/>
        <v>-</v>
      </c>
      <c r="J176" s="541"/>
    </row>
    <row r="177" spans="1:10" ht="10.4" customHeight="1">
      <c r="A177" s="7">
        <v>1751</v>
      </c>
      <c r="B177" s="545" t="s">
        <v>1053</v>
      </c>
      <c r="C177" s="544" t="s">
        <v>892</v>
      </c>
      <c r="D177" s="543"/>
      <c r="E177" s="543"/>
      <c r="F177" s="542" t="str">
        <f t="shared" si="6"/>
        <v>-</v>
      </c>
      <c r="G177" s="543"/>
      <c r="H177" s="543"/>
      <c r="I177" s="542" t="str">
        <f t="shared" si="7"/>
        <v>-</v>
      </c>
      <c r="J177" s="541"/>
    </row>
    <row r="178" spans="1:10" ht="10.4" customHeight="1">
      <c r="A178" s="7">
        <v>1800</v>
      </c>
      <c r="B178" s="545" t="s">
        <v>1054</v>
      </c>
      <c r="C178" s="544" t="s">
        <v>1018</v>
      </c>
      <c r="D178" s="543"/>
      <c r="E178" s="543"/>
      <c r="F178" s="542" t="str">
        <f t="shared" si="6"/>
        <v>-</v>
      </c>
      <c r="G178" s="543"/>
      <c r="H178" s="543"/>
      <c r="I178" s="542" t="str">
        <f t="shared" si="7"/>
        <v>-</v>
      </c>
      <c r="J178" s="541"/>
    </row>
    <row r="179" spans="1:10" ht="10.4" customHeight="1">
      <c r="A179" s="7">
        <v>1800</v>
      </c>
      <c r="B179" s="545" t="s">
        <v>1054</v>
      </c>
      <c r="C179" s="544" t="s">
        <v>892</v>
      </c>
      <c r="D179" s="543"/>
      <c r="E179" s="543"/>
      <c r="F179" s="542" t="str">
        <f t="shared" si="6"/>
        <v>-</v>
      </c>
      <c r="G179" s="543"/>
      <c r="H179" s="543"/>
      <c r="I179" s="542" t="str">
        <f t="shared" si="7"/>
        <v>-</v>
      </c>
      <c r="J179" s="541"/>
    </row>
    <row r="180" spans="1:10" ht="10.4" customHeight="1">
      <c r="A180" s="7">
        <v>1801</v>
      </c>
      <c r="B180" s="545" t="s">
        <v>1054</v>
      </c>
      <c r="C180" s="544" t="s">
        <v>892</v>
      </c>
      <c r="D180" s="543"/>
      <c r="E180" s="543"/>
      <c r="F180" s="542" t="str">
        <f t="shared" si="6"/>
        <v>-</v>
      </c>
      <c r="G180" s="543"/>
      <c r="H180" s="543"/>
      <c r="I180" s="542" t="str">
        <f t="shared" si="7"/>
        <v>-</v>
      </c>
      <c r="J180" s="541"/>
    </row>
    <row r="181" spans="1:10" ht="10.4" customHeight="1">
      <c r="A181" s="7">
        <v>1802</v>
      </c>
      <c r="B181" s="545" t="s">
        <v>1054</v>
      </c>
      <c r="C181" s="544" t="s">
        <v>892</v>
      </c>
      <c r="D181" s="543"/>
      <c r="E181" s="543"/>
      <c r="F181" s="542" t="str">
        <f t="shared" si="6"/>
        <v>-</v>
      </c>
      <c r="G181" s="543"/>
      <c r="H181" s="543"/>
      <c r="I181" s="542" t="str">
        <f t="shared" si="7"/>
        <v>-</v>
      </c>
      <c r="J181" s="541"/>
    </row>
    <row r="182" spans="1:10" ht="10.4" customHeight="1">
      <c r="A182" s="7">
        <v>1803</v>
      </c>
      <c r="B182" s="545" t="s">
        <v>1054</v>
      </c>
      <c r="C182" s="544" t="s">
        <v>892</v>
      </c>
      <c r="D182" s="543"/>
      <c r="E182" s="543"/>
      <c r="F182" s="542" t="str">
        <f t="shared" si="6"/>
        <v>-</v>
      </c>
      <c r="G182" s="543"/>
      <c r="H182" s="543"/>
      <c r="I182" s="542" t="str">
        <f t="shared" si="7"/>
        <v>-</v>
      </c>
      <c r="J182" s="541"/>
    </row>
    <row r="183" spans="1:10" ht="10.4" customHeight="1">
      <c r="A183" s="7">
        <v>1804</v>
      </c>
      <c r="B183" s="545" t="s">
        <v>1054</v>
      </c>
      <c r="C183" s="544" t="s">
        <v>892</v>
      </c>
      <c r="D183" s="543"/>
      <c r="E183" s="543"/>
      <c r="F183" s="542" t="str">
        <f t="shared" si="6"/>
        <v>-</v>
      </c>
      <c r="G183" s="543"/>
      <c r="H183" s="543"/>
      <c r="I183" s="542" t="str">
        <f t="shared" si="7"/>
        <v>-</v>
      </c>
      <c r="J183" s="541"/>
    </row>
    <row r="184" spans="1:10" ht="10.4" customHeight="1">
      <c r="A184" s="7">
        <v>1805</v>
      </c>
      <c r="B184" s="545" t="s">
        <v>1054</v>
      </c>
      <c r="C184" s="544" t="s">
        <v>892</v>
      </c>
      <c r="D184" s="543"/>
      <c r="E184" s="543"/>
      <c r="F184" s="542" t="str">
        <f t="shared" si="6"/>
        <v>-</v>
      </c>
      <c r="G184" s="543"/>
      <c r="H184" s="543"/>
      <c r="I184" s="542" t="str">
        <f t="shared" si="7"/>
        <v>-</v>
      </c>
      <c r="J184" s="541"/>
    </row>
    <row r="185" spans="1:10" ht="10.4" customHeight="1">
      <c r="A185" s="7">
        <v>1806</v>
      </c>
      <c r="B185" s="545" t="s">
        <v>1054</v>
      </c>
      <c r="C185" s="544" t="s">
        <v>892</v>
      </c>
      <c r="D185" s="543"/>
      <c r="E185" s="543"/>
      <c r="F185" s="542" t="str">
        <f t="shared" si="6"/>
        <v>-</v>
      </c>
      <c r="G185" s="543"/>
      <c r="H185" s="543"/>
      <c r="I185" s="542" t="str">
        <f t="shared" si="7"/>
        <v>-</v>
      </c>
      <c r="J185" s="541"/>
    </row>
    <row r="186" spans="1:10" ht="10.4" customHeight="1">
      <c r="A186" s="7">
        <v>1807</v>
      </c>
      <c r="B186" s="545" t="s">
        <v>1054</v>
      </c>
      <c r="C186" s="544" t="s">
        <v>1018</v>
      </c>
      <c r="D186" s="543"/>
      <c r="E186" s="543"/>
      <c r="F186" s="542" t="str">
        <f t="shared" si="6"/>
        <v>-</v>
      </c>
      <c r="G186" s="543"/>
      <c r="H186" s="543"/>
      <c r="I186" s="542" t="str">
        <f t="shared" si="7"/>
        <v>-</v>
      </c>
      <c r="J186" s="541"/>
    </row>
    <row r="187" spans="1:10" ht="10.4" customHeight="1">
      <c r="A187" s="7">
        <v>1820</v>
      </c>
      <c r="B187" s="545" t="s">
        <v>1055</v>
      </c>
      <c r="C187" s="544" t="s">
        <v>1018</v>
      </c>
      <c r="D187" s="543"/>
      <c r="E187" s="543"/>
      <c r="F187" s="542" t="str">
        <f t="shared" si="6"/>
        <v>-</v>
      </c>
      <c r="G187" s="543"/>
      <c r="H187" s="543"/>
      <c r="I187" s="542" t="str">
        <f t="shared" si="7"/>
        <v>-</v>
      </c>
      <c r="J187" s="541"/>
    </row>
    <row r="188" spans="1:10" ht="10.4" customHeight="1">
      <c r="A188" s="7">
        <v>1840</v>
      </c>
      <c r="B188" s="545" t="s">
        <v>1056</v>
      </c>
      <c r="C188" s="544" t="s">
        <v>1018</v>
      </c>
      <c r="D188" s="543"/>
      <c r="E188" s="543"/>
      <c r="F188" s="542" t="str">
        <f t="shared" si="6"/>
        <v>-</v>
      </c>
      <c r="G188" s="543"/>
      <c r="H188" s="543"/>
      <c r="I188" s="542" t="str">
        <f t="shared" si="7"/>
        <v>-</v>
      </c>
      <c r="J188" s="541"/>
    </row>
    <row r="189" spans="1:10" ht="10.4" customHeight="1">
      <c r="A189" s="7">
        <v>1841</v>
      </c>
      <c r="B189" s="545" t="s">
        <v>1056</v>
      </c>
      <c r="C189" s="544" t="s">
        <v>1018</v>
      </c>
      <c r="D189" s="543"/>
      <c r="E189" s="543"/>
      <c r="F189" s="542" t="str">
        <f t="shared" si="6"/>
        <v>-</v>
      </c>
      <c r="G189" s="543"/>
      <c r="H189" s="543"/>
      <c r="I189" s="542" t="str">
        <f t="shared" si="7"/>
        <v>-</v>
      </c>
      <c r="J189" s="541"/>
    </row>
    <row r="190" spans="1:10" ht="10.4" customHeight="1">
      <c r="A190" s="7">
        <v>1842</v>
      </c>
      <c r="B190" s="545" t="s">
        <v>1056</v>
      </c>
      <c r="C190" s="544" t="s">
        <v>1018</v>
      </c>
      <c r="D190" s="543"/>
      <c r="E190" s="543"/>
      <c r="F190" s="542" t="str">
        <f t="shared" si="6"/>
        <v>-</v>
      </c>
      <c r="G190" s="543"/>
      <c r="H190" s="543"/>
      <c r="I190" s="542" t="str">
        <f t="shared" si="7"/>
        <v>-</v>
      </c>
      <c r="J190" s="541"/>
    </row>
    <row r="191" spans="1:10" ht="10.4" customHeight="1">
      <c r="A191" s="7">
        <v>1843</v>
      </c>
      <c r="B191" s="545" t="s">
        <v>1056</v>
      </c>
      <c r="C191" s="544" t="s">
        <v>1018</v>
      </c>
      <c r="D191" s="543"/>
      <c r="E191" s="543"/>
      <c r="F191" s="542" t="str">
        <f t="shared" si="6"/>
        <v>-</v>
      </c>
      <c r="G191" s="543"/>
      <c r="H191" s="543"/>
      <c r="I191" s="542" t="str">
        <f t="shared" si="7"/>
        <v>-</v>
      </c>
      <c r="J191" s="541"/>
    </row>
    <row r="192" spans="1:10" ht="10.4" customHeight="1">
      <c r="A192" s="7">
        <v>1844</v>
      </c>
      <c r="B192" s="545" t="s">
        <v>1056</v>
      </c>
      <c r="C192" s="544" t="s">
        <v>1018</v>
      </c>
      <c r="D192" s="543"/>
      <c r="E192" s="543"/>
      <c r="F192" s="542" t="str">
        <f t="shared" si="6"/>
        <v>-</v>
      </c>
      <c r="G192" s="543"/>
      <c r="H192" s="543"/>
      <c r="I192" s="542" t="str">
        <f t="shared" si="7"/>
        <v>-</v>
      </c>
      <c r="J192" s="541"/>
    </row>
    <row r="193" spans="1:10" ht="10.4" customHeight="1">
      <c r="A193" s="7">
        <v>1845</v>
      </c>
      <c r="B193" s="545" t="s">
        <v>1056</v>
      </c>
      <c r="C193" s="544" t="s">
        <v>1018</v>
      </c>
      <c r="D193" s="543"/>
      <c r="E193" s="543"/>
      <c r="F193" s="542" t="str">
        <f t="shared" si="6"/>
        <v>-</v>
      </c>
      <c r="G193" s="543"/>
      <c r="H193" s="543"/>
      <c r="I193" s="542" t="str">
        <f t="shared" si="7"/>
        <v>-</v>
      </c>
      <c r="J193" s="541"/>
    </row>
    <row r="194" spans="1:10" ht="10.4" customHeight="1">
      <c r="A194" s="7">
        <v>1846</v>
      </c>
      <c r="B194" s="545" t="s">
        <v>1056</v>
      </c>
      <c r="C194" s="544" t="s">
        <v>1018</v>
      </c>
      <c r="D194" s="543"/>
      <c r="E194" s="543"/>
      <c r="F194" s="542" t="str">
        <f t="shared" si="6"/>
        <v>-</v>
      </c>
      <c r="G194" s="543"/>
      <c r="H194" s="543"/>
      <c r="I194" s="542" t="str">
        <f t="shared" si="7"/>
        <v>-</v>
      </c>
      <c r="J194" s="541"/>
    </row>
    <row r="195" spans="1:10" ht="10.4" customHeight="1">
      <c r="A195" s="7">
        <v>1850</v>
      </c>
      <c r="B195" s="545" t="s">
        <v>1057</v>
      </c>
      <c r="C195" s="544" t="s">
        <v>1018</v>
      </c>
      <c r="D195" s="543"/>
      <c r="E195" s="543"/>
      <c r="F195" s="542" t="str">
        <f t="shared" si="6"/>
        <v>-</v>
      </c>
      <c r="G195" s="543"/>
      <c r="H195" s="543"/>
      <c r="I195" s="542" t="str">
        <f t="shared" si="7"/>
        <v>-</v>
      </c>
      <c r="J195" s="541"/>
    </row>
    <row r="196" spans="1:10" ht="10.4" customHeight="1">
      <c r="A196" s="7">
        <v>1900</v>
      </c>
      <c r="B196" s="545" t="s">
        <v>1058</v>
      </c>
      <c r="C196" s="544" t="s">
        <v>892</v>
      </c>
      <c r="D196" s="543"/>
      <c r="E196" s="543"/>
      <c r="F196" s="542" t="str">
        <f t="shared" si="6"/>
        <v>-</v>
      </c>
      <c r="G196" s="543"/>
      <c r="H196" s="543"/>
      <c r="I196" s="542" t="str">
        <f t="shared" si="7"/>
        <v>-</v>
      </c>
      <c r="J196" s="541"/>
    </row>
    <row r="197" spans="1:10" ht="10.4" customHeight="1">
      <c r="A197" s="7">
        <v>1901</v>
      </c>
      <c r="B197" s="545" t="s">
        <v>1058</v>
      </c>
      <c r="C197" s="544" t="s">
        <v>886</v>
      </c>
      <c r="D197" s="543"/>
      <c r="E197" s="543"/>
      <c r="F197" s="542" t="str">
        <f t="shared" si="6"/>
        <v>-</v>
      </c>
      <c r="G197" s="543"/>
      <c r="H197" s="543"/>
      <c r="I197" s="542" t="str">
        <f t="shared" si="7"/>
        <v>-</v>
      </c>
      <c r="J197" s="541"/>
    </row>
    <row r="198" spans="1:10" ht="10.4" customHeight="1">
      <c r="A198" s="7">
        <v>1902</v>
      </c>
      <c r="B198" s="545" t="s">
        <v>1058</v>
      </c>
      <c r="C198" s="544" t="s">
        <v>892</v>
      </c>
      <c r="D198" s="543"/>
      <c r="E198" s="543"/>
      <c r="F198" s="542" t="str">
        <f t="shared" si="6"/>
        <v>-</v>
      </c>
      <c r="G198" s="543"/>
      <c r="H198" s="543"/>
      <c r="I198" s="542" t="str">
        <f t="shared" si="7"/>
        <v>-</v>
      </c>
      <c r="J198" s="541"/>
    </row>
    <row r="199" spans="1:10" ht="10.4" customHeight="1">
      <c r="A199" s="7">
        <v>1903</v>
      </c>
      <c r="B199" s="545" t="s">
        <v>1058</v>
      </c>
      <c r="C199" s="544" t="s">
        <v>892</v>
      </c>
      <c r="D199" s="543"/>
      <c r="E199" s="543"/>
      <c r="F199" s="542" t="str">
        <f t="shared" si="6"/>
        <v>-</v>
      </c>
      <c r="G199" s="543"/>
      <c r="H199" s="543"/>
      <c r="I199" s="542" t="str">
        <f t="shared" si="7"/>
        <v>-</v>
      </c>
      <c r="J199" s="541"/>
    </row>
    <row r="200" spans="1:10" ht="10.4" customHeight="1">
      <c r="A200" s="7">
        <v>1904</v>
      </c>
      <c r="B200" s="545" t="s">
        <v>1058</v>
      </c>
      <c r="C200" s="544" t="s">
        <v>892</v>
      </c>
      <c r="D200" s="543"/>
      <c r="E200" s="543"/>
      <c r="F200" s="542" t="str">
        <f t="shared" si="6"/>
        <v>-</v>
      </c>
      <c r="G200" s="543"/>
      <c r="H200" s="543"/>
      <c r="I200" s="542" t="str">
        <f t="shared" si="7"/>
        <v>-</v>
      </c>
      <c r="J200" s="541"/>
    </row>
    <row r="201" spans="1:10" ht="10.4" customHeight="1">
      <c r="A201" s="7">
        <v>1905</v>
      </c>
      <c r="B201" s="545" t="s">
        <v>1058</v>
      </c>
      <c r="C201" s="544" t="s">
        <v>994</v>
      </c>
      <c r="D201" s="543"/>
      <c r="E201" s="543"/>
      <c r="F201" s="542" t="str">
        <f t="shared" si="6"/>
        <v>-</v>
      </c>
      <c r="G201" s="543"/>
      <c r="H201" s="543"/>
      <c r="I201" s="542" t="str">
        <f t="shared" si="7"/>
        <v>-</v>
      </c>
      <c r="J201" s="541"/>
    </row>
    <row r="202" spans="1:10" ht="10.4" customHeight="1">
      <c r="A202" s="7">
        <v>1930</v>
      </c>
      <c r="B202" s="545" t="s">
        <v>1059</v>
      </c>
      <c r="C202" s="544" t="s">
        <v>892</v>
      </c>
      <c r="D202" s="543"/>
      <c r="E202" s="543"/>
      <c r="F202" s="542" t="str">
        <f t="shared" si="6"/>
        <v>-</v>
      </c>
      <c r="G202" s="543"/>
      <c r="H202" s="543"/>
      <c r="I202" s="542" t="str">
        <f t="shared" si="7"/>
        <v>-</v>
      </c>
      <c r="J202" s="541"/>
    </row>
    <row r="203" spans="1:10" ht="10.4" customHeight="1">
      <c r="A203" s="7">
        <v>1931</v>
      </c>
      <c r="B203" s="545" t="s">
        <v>1059</v>
      </c>
      <c r="C203" s="544" t="s">
        <v>892</v>
      </c>
      <c r="D203" s="543"/>
      <c r="E203" s="543"/>
      <c r="F203" s="542" t="str">
        <f t="shared" si="6"/>
        <v>-</v>
      </c>
      <c r="G203" s="543"/>
      <c r="H203" s="543"/>
      <c r="I203" s="542" t="str">
        <f t="shared" si="7"/>
        <v>-</v>
      </c>
      <c r="J203" s="541"/>
    </row>
    <row r="204" spans="1:10" ht="10.4" customHeight="1">
      <c r="A204" s="7">
        <v>2000</v>
      </c>
      <c r="B204" s="545" t="s">
        <v>1060</v>
      </c>
      <c r="C204" s="544" t="s">
        <v>1061</v>
      </c>
      <c r="D204" s="543"/>
      <c r="E204" s="543"/>
      <c r="F204" s="542"/>
      <c r="G204" s="543"/>
      <c r="H204" s="543"/>
      <c r="I204" s="542"/>
      <c r="J204" s="541"/>
    </row>
    <row r="205" spans="1:10" ht="10.4" customHeight="1">
      <c r="A205" s="7">
        <v>2001</v>
      </c>
      <c r="B205" s="545" t="s">
        <v>1060</v>
      </c>
      <c r="C205" s="544" t="s">
        <v>1061</v>
      </c>
      <c r="D205" s="543"/>
      <c r="E205" s="543"/>
      <c r="F205" s="542"/>
      <c r="G205" s="543"/>
      <c r="H205" s="543"/>
      <c r="I205" s="542"/>
      <c r="J205" s="541"/>
    </row>
    <row r="206" spans="1:10" ht="10.4" customHeight="1">
      <c r="A206" s="7">
        <v>2002</v>
      </c>
      <c r="B206" s="545" t="s">
        <v>1060</v>
      </c>
      <c r="C206" s="544" t="s">
        <v>1061</v>
      </c>
      <c r="D206" s="543"/>
      <c r="E206" s="543"/>
      <c r="F206" s="542"/>
      <c r="G206" s="543"/>
      <c r="H206" s="543"/>
      <c r="I206" s="542"/>
      <c r="J206" s="541"/>
    </row>
    <row r="207" spans="1:10" ht="10.4" customHeight="1">
      <c r="A207" s="7">
        <v>2003</v>
      </c>
      <c r="B207" s="545" t="s">
        <v>1060</v>
      </c>
      <c r="C207" s="544" t="s">
        <v>1061</v>
      </c>
      <c r="D207" s="543"/>
      <c r="E207" s="543"/>
      <c r="F207" s="542"/>
      <c r="G207" s="543"/>
      <c r="H207" s="543"/>
      <c r="I207" s="542"/>
      <c r="J207" s="541"/>
    </row>
    <row r="208" spans="1:10" ht="10.4" customHeight="1">
      <c r="A208" s="7">
        <v>2004</v>
      </c>
      <c r="B208" s="545" t="s">
        <v>1060</v>
      </c>
      <c r="C208" s="544" t="s">
        <v>1061</v>
      </c>
      <c r="D208" s="543"/>
      <c r="E208" s="543"/>
      <c r="F208" s="542"/>
      <c r="G208" s="543"/>
      <c r="H208" s="543"/>
      <c r="I208" s="542"/>
      <c r="J208" s="541"/>
    </row>
    <row r="209" spans="1:10" ht="10.4" customHeight="1">
      <c r="A209" s="7">
        <v>2005</v>
      </c>
      <c r="B209" s="545" t="s">
        <v>1060</v>
      </c>
      <c r="C209" s="544" t="s">
        <v>1061</v>
      </c>
      <c r="D209" s="543"/>
      <c r="E209" s="543"/>
      <c r="F209" s="542"/>
      <c r="G209" s="543"/>
      <c r="H209" s="543"/>
      <c r="I209" s="542"/>
      <c r="J209" s="541"/>
    </row>
    <row r="210" spans="1:10" ht="10.4" customHeight="1">
      <c r="A210" s="7">
        <v>2006</v>
      </c>
      <c r="B210" s="545" t="s">
        <v>1060</v>
      </c>
      <c r="C210" s="544" t="s">
        <v>1061</v>
      </c>
      <c r="D210" s="543"/>
      <c r="E210" s="543"/>
      <c r="F210" s="542"/>
      <c r="G210" s="543"/>
      <c r="H210" s="543"/>
      <c r="I210" s="542"/>
      <c r="J210" s="541"/>
    </row>
    <row r="211" spans="1:10" ht="10.4" customHeight="1">
      <c r="A211" s="7">
        <v>2007</v>
      </c>
      <c r="B211" s="545" t="s">
        <v>1060</v>
      </c>
      <c r="C211" s="544" t="s">
        <v>1061</v>
      </c>
      <c r="D211" s="543"/>
      <c r="E211" s="543"/>
      <c r="F211" s="542"/>
      <c r="G211" s="543"/>
      <c r="H211" s="543"/>
      <c r="I211" s="542"/>
      <c r="J211" s="541"/>
    </row>
    <row r="212" spans="1:10" ht="10.4" customHeight="1">
      <c r="A212" s="7">
        <v>2008</v>
      </c>
      <c r="B212" s="545" t="s">
        <v>1060</v>
      </c>
      <c r="C212" s="544" t="s">
        <v>1061</v>
      </c>
      <c r="D212" s="543"/>
      <c r="E212" s="543"/>
      <c r="F212" s="542"/>
      <c r="G212" s="543"/>
      <c r="H212" s="543"/>
      <c r="I212" s="542"/>
      <c r="J212" s="541"/>
    </row>
    <row r="213" spans="1:10" ht="10.4" customHeight="1">
      <c r="A213" s="7">
        <v>2009</v>
      </c>
      <c r="B213" s="545" t="s">
        <v>1060</v>
      </c>
      <c r="C213" s="544" t="s">
        <v>1061</v>
      </c>
      <c r="D213" s="543"/>
      <c r="E213" s="543"/>
      <c r="F213" s="542"/>
      <c r="G213" s="543"/>
      <c r="H213" s="543"/>
      <c r="I213" s="542"/>
      <c r="J213" s="541"/>
    </row>
    <row r="214" spans="1:10" ht="10.4" customHeight="1">
      <c r="A214" s="7">
        <v>2010</v>
      </c>
      <c r="B214" s="545" t="s">
        <v>1060</v>
      </c>
      <c r="C214" s="544" t="s">
        <v>1061</v>
      </c>
      <c r="D214" s="543"/>
      <c r="E214" s="543"/>
      <c r="F214" s="542"/>
      <c r="G214" s="543"/>
      <c r="H214" s="543"/>
      <c r="I214" s="542"/>
      <c r="J214" s="541"/>
    </row>
    <row r="215" spans="1:10" ht="10.4" customHeight="1">
      <c r="A215" s="7">
        <v>2011</v>
      </c>
      <c r="B215" s="545" t="s">
        <v>1060</v>
      </c>
      <c r="C215" s="544" t="s">
        <v>1061</v>
      </c>
      <c r="D215" s="543"/>
      <c r="E215" s="543"/>
      <c r="F215" s="542"/>
      <c r="G215" s="543"/>
      <c r="H215" s="543"/>
      <c r="I215" s="542"/>
      <c r="J215" s="541"/>
    </row>
    <row r="216" spans="1:10" ht="10.4" customHeight="1">
      <c r="A216" s="7">
        <v>2012</v>
      </c>
      <c r="B216" s="545" t="s">
        <v>1060</v>
      </c>
      <c r="C216" s="544" t="s">
        <v>1061</v>
      </c>
      <c r="D216" s="543"/>
      <c r="E216" s="543"/>
      <c r="F216" s="542"/>
      <c r="G216" s="543"/>
      <c r="H216" s="543"/>
      <c r="I216" s="542"/>
      <c r="J216" s="541"/>
    </row>
    <row r="217" spans="1:10" ht="10.4" customHeight="1">
      <c r="A217" s="7">
        <v>2100</v>
      </c>
      <c r="B217" s="545" t="s">
        <v>1062</v>
      </c>
      <c r="C217" s="544" t="s">
        <v>1061</v>
      </c>
      <c r="D217" s="543"/>
      <c r="E217" s="543"/>
      <c r="F217" s="542"/>
      <c r="G217" s="543"/>
      <c r="H217" s="543"/>
      <c r="I217" s="542"/>
      <c r="J217" s="541"/>
    </row>
    <row r="218" spans="1:10" ht="10.4" customHeight="1">
      <c r="A218" s="7">
        <v>2101</v>
      </c>
      <c r="B218" s="545" t="s">
        <v>1062</v>
      </c>
      <c r="C218" s="544" t="s">
        <v>1061</v>
      </c>
      <c r="D218" s="543"/>
      <c r="E218" s="543"/>
      <c r="F218" s="542"/>
      <c r="G218" s="543"/>
      <c r="H218" s="543"/>
      <c r="I218" s="542"/>
      <c r="J218" s="541"/>
    </row>
    <row r="219" spans="1:10" ht="10.4" customHeight="1">
      <c r="A219" s="7">
        <v>2200</v>
      </c>
      <c r="B219" s="545" t="s">
        <v>1063</v>
      </c>
      <c r="C219" s="544" t="s">
        <v>894</v>
      </c>
      <c r="D219" s="543"/>
      <c r="E219" s="543"/>
      <c r="F219" s="542"/>
      <c r="G219" s="543"/>
      <c r="H219" s="543"/>
      <c r="I219" s="542"/>
      <c r="J219" s="541"/>
    </row>
    <row r="220" spans="1:10" ht="10.4" customHeight="1">
      <c r="A220" s="7">
        <v>2202</v>
      </c>
      <c r="B220" s="545" t="s">
        <v>1063</v>
      </c>
      <c r="C220" s="544" t="s">
        <v>894</v>
      </c>
      <c r="D220" s="543"/>
      <c r="E220" s="543"/>
      <c r="F220" s="542"/>
      <c r="G220" s="543"/>
      <c r="H220" s="543"/>
      <c r="I220" s="542"/>
      <c r="J220" s="541"/>
    </row>
    <row r="221" spans="1:10" ht="10.4" customHeight="1">
      <c r="A221" s="7">
        <v>2203</v>
      </c>
      <c r="B221" s="545" t="s">
        <v>1063</v>
      </c>
      <c r="C221" s="544" t="s">
        <v>894</v>
      </c>
      <c r="D221" s="543"/>
      <c r="E221" s="543"/>
      <c r="F221" s="542"/>
      <c r="G221" s="543"/>
      <c r="H221" s="543"/>
      <c r="I221" s="542"/>
      <c r="J221" s="541"/>
    </row>
    <row r="222" spans="1:10" ht="10.4" customHeight="1">
      <c r="A222" s="7">
        <v>2204</v>
      </c>
      <c r="B222" s="545" t="s">
        <v>1063</v>
      </c>
      <c r="C222" s="544" t="s">
        <v>894</v>
      </c>
      <c r="D222" s="543"/>
      <c r="E222" s="543"/>
      <c r="F222" s="542"/>
      <c r="G222" s="543"/>
      <c r="H222" s="543"/>
      <c r="I222" s="542"/>
      <c r="J222" s="541"/>
    </row>
    <row r="223" spans="1:10" ht="10.4" customHeight="1">
      <c r="A223" s="7">
        <v>2205</v>
      </c>
      <c r="B223" s="545" t="s">
        <v>1063</v>
      </c>
      <c r="C223" s="544" t="s">
        <v>894</v>
      </c>
      <c r="D223" s="543"/>
      <c r="E223" s="543"/>
      <c r="F223" s="542"/>
      <c r="G223" s="543"/>
      <c r="H223" s="543"/>
      <c r="I223" s="542"/>
      <c r="J223" s="541"/>
    </row>
    <row r="224" spans="1:10" ht="10.4" customHeight="1">
      <c r="A224" s="7">
        <v>2206</v>
      </c>
      <c r="B224" s="545" t="s">
        <v>1063</v>
      </c>
      <c r="C224" s="544" t="s">
        <v>894</v>
      </c>
      <c r="D224" s="543"/>
      <c r="E224" s="543"/>
      <c r="F224" s="542"/>
      <c r="G224" s="543"/>
      <c r="H224" s="543"/>
      <c r="I224" s="542"/>
      <c r="J224" s="541"/>
    </row>
    <row r="225" spans="1:10" ht="10.4" customHeight="1">
      <c r="A225" s="7">
        <v>2300</v>
      </c>
      <c r="B225" s="545" t="s">
        <v>1064</v>
      </c>
      <c r="C225" s="544" t="s">
        <v>894</v>
      </c>
      <c r="D225" s="543"/>
      <c r="E225" s="543"/>
      <c r="F225" s="542"/>
      <c r="G225" s="543"/>
      <c r="H225" s="543"/>
      <c r="I225" s="542"/>
      <c r="J225" s="541"/>
    </row>
    <row r="226" spans="1:10" ht="10.4" customHeight="1">
      <c r="A226" s="7">
        <v>2301</v>
      </c>
      <c r="B226" s="545" t="s">
        <v>1064</v>
      </c>
      <c r="C226" s="544" t="s">
        <v>1061</v>
      </c>
      <c r="D226" s="543"/>
      <c r="E226" s="543"/>
      <c r="F226" s="542"/>
      <c r="G226" s="543"/>
      <c r="H226" s="543"/>
      <c r="I226" s="542"/>
      <c r="J226" s="541"/>
    </row>
    <row r="227" spans="1:10" ht="10.4" customHeight="1">
      <c r="A227" s="7">
        <v>2302</v>
      </c>
      <c r="B227" s="545" t="s">
        <v>1064</v>
      </c>
      <c r="C227" s="544" t="s">
        <v>1061</v>
      </c>
      <c r="D227" s="543"/>
      <c r="E227" s="543"/>
      <c r="F227" s="542"/>
      <c r="G227" s="543"/>
      <c r="H227" s="543"/>
      <c r="I227" s="542"/>
      <c r="J227" s="541"/>
    </row>
    <row r="228" spans="1:10" ht="10.4" customHeight="1">
      <c r="A228" s="7">
        <v>2303</v>
      </c>
      <c r="B228" s="545" t="s">
        <v>1064</v>
      </c>
      <c r="C228" s="544" t="s">
        <v>1061</v>
      </c>
      <c r="D228" s="543"/>
      <c r="E228" s="543"/>
      <c r="F228" s="542"/>
      <c r="G228" s="543"/>
      <c r="H228" s="543"/>
      <c r="I228" s="542"/>
      <c r="J228" s="541"/>
    </row>
    <row r="229" spans="1:10" ht="10.4" customHeight="1">
      <c r="A229" s="7">
        <v>2304</v>
      </c>
      <c r="B229" s="545" t="s">
        <v>1064</v>
      </c>
      <c r="C229" s="544" t="s">
        <v>1061</v>
      </c>
      <c r="D229" s="543"/>
      <c r="E229" s="543"/>
      <c r="F229" s="542"/>
      <c r="G229" s="543"/>
      <c r="H229" s="543"/>
      <c r="I229" s="542"/>
      <c r="J229" s="541"/>
    </row>
    <row r="230" spans="1:10" ht="10.4" customHeight="1">
      <c r="A230" s="7">
        <v>2305</v>
      </c>
      <c r="B230" s="545" t="s">
        <v>1064</v>
      </c>
      <c r="C230" s="544" t="s">
        <v>1061</v>
      </c>
      <c r="D230" s="543"/>
      <c r="E230" s="543"/>
      <c r="F230" s="542"/>
      <c r="G230" s="543"/>
      <c r="H230" s="543"/>
      <c r="I230" s="542"/>
      <c r="J230" s="541"/>
    </row>
    <row r="231" spans="1:10" ht="10.4" customHeight="1">
      <c r="A231" s="7">
        <v>2306</v>
      </c>
      <c r="B231" s="545" t="s">
        <v>1064</v>
      </c>
      <c r="C231" s="544" t="s">
        <v>896</v>
      </c>
      <c r="D231" s="543"/>
      <c r="E231" s="543"/>
      <c r="F231" s="542"/>
      <c r="G231" s="543"/>
      <c r="H231" s="543"/>
      <c r="I231" s="542"/>
      <c r="J231" s="541"/>
    </row>
    <row r="232" spans="1:10" ht="10.4" customHeight="1">
      <c r="A232" s="7">
        <v>2307</v>
      </c>
      <c r="B232" s="545" t="s">
        <v>1064</v>
      </c>
      <c r="C232" s="544" t="s">
        <v>894</v>
      </c>
      <c r="D232" s="543"/>
      <c r="E232" s="543"/>
      <c r="F232" s="542"/>
      <c r="G232" s="543"/>
      <c r="H232" s="543"/>
      <c r="I232" s="542"/>
      <c r="J232" s="541"/>
    </row>
    <row r="233" spans="1:10" ht="10.4" customHeight="1">
      <c r="A233" s="7">
        <v>2308</v>
      </c>
      <c r="B233" s="545" t="s">
        <v>1064</v>
      </c>
      <c r="C233" s="544" t="s">
        <v>896</v>
      </c>
      <c r="D233" s="543"/>
      <c r="E233" s="543"/>
      <c r="F233" s="542"/>
      <c r="G233" s="543"/>
      <c r="H233" s="543"/>
      <c r="I233" s="542"/>
      <c r="J233" s="541"/>
    </row>
    <row r="234" spans="1:10" ht="10.4" customHeight="1">
      <c r="A234" s="7">
        <v>2309</v>
      </c>
      <c r="B234" s="545" t="s">
        <v>1064</v>
      </c>
      <c r="C234" s="544" t="s">
        <v>896</v>
      </c>
      <c r="D234" s="543"/>
      <c r="E234" s="543"/>
      <c r="F234" s="542"/>
      <c r="G234" s="543"/>
      <c r="H234" s="543"/>
      <c r="I234" s="542"/>
      <c r="J234" s="541"/>
    </row>
    <row r="235" spans="1:10" ht="10.4" customHeight="1">
      <c r="A235" s="7">
        <v>2310</v>
      </c>
      <c r="B235" s="545" t="s">
        <v>1064</v>
      </c>
      <c r="C235" s="544" t="s">
        <v>894</v>
      </c>
      <c r="D235" s="543"/>
      <c r="E235" s="543"/>
      <c r="F235" s="542"/>
      <c r="G235" s="543"/>
      <c r="H235" s="543"/>
      <c r="I235" s="542"/>
      <c r="J235" s="541"/>
    </row>
    <row r="236" spans="1:10" ht="10.4" customHeight="1">
      <c r="A236" s="7">
        <v>2311</v>
      </c>
      <c r="B236" s="545" t="s">
        <v>1064</v>
      </c>
      <c r="C236" s="544" t="s">
        <v>894</v>
      </c>
      <c r="D236" s="543"/>
      <c r="E236" s="543"/>
      <c r="F236" s="542"/>
      <c r="G236" s="543"/>
      <c r="H236" s="543"/>
      <c r="I236" s="542"/>
      <c r="J236" s="541"/>
    </row>
    <row r="237" spans="1:10" ht="10.4" customHeight="1">
      <c r="A237" s="7">
        <v>2312</v>
      </c>
      <c r="B237" s="545" t="s">
        <v>1064</v>
      </c>
      <c r="C237" s="544" t="s">
        <v>894</v>
      </c>
      <c r="D237" s="543"/>
      <c r="E237" s="543"/>
      <c r="F237" s="542"/>
      <c r="G237" s="543"/>
      <c r="H237" s="543"/>
      <c r="I237" s="542"/>
      <c r="J237" s="541"/>
    </row>
    <row r="238" spans="1:10" ht="10.4" customHeight="1">
      <c r="A238" s="7">
        <v>2313</v>
      </c>
      <c r="B238" s="545" t="s">
        <v>1064</v>
      </c>
      <c r="C238" s="544" t="s">
        <v>894</v>
      </c>
      <c r="D238" s="543"/>
      <c r="E238" s="543"/>
      <c r="F238" s="542"/>
      <c r="G238" s="543"/>
      <c r="H238" s="543"/>
      <c r="I238" s="542"/>
      <c r="J238" s="541"/>
    </row>
    <row r="239" spans="1:10" ht="10.4" customHeight="1">
      <c r="A239" s="7">
        <v>2314</v>
      </c>
      <c r="B239" s="545" t="s">
        <v>1064</v>
      </c>
      <c r="C239" s="544" t="s">
        <v>894</v>
      </c>
      <c r="D239" s="543"/>
      <c r="E239" s="543"/>
      <c r="F239" s="542"/>
      <c r="G239" s="543"/>
      <c r="H239" s="543"/>
      <c r="I239" s="542"/>
      <c r="J239" s="541"/>
    </row>
    <row r="240" spans="1:10" ht="10.4" customHeight="1">
      <c r="A240" s="7">
        <v>2350</v>
      </c>
      <c r="B240" s="545" t="s">
        <v>1065</v>
      </c>
      <c r="C240" s="544" t="s">
        <v>894</v>
      </c>
      <c r="D240" s="543"/>
      <c r="E240" s="543"/>
      <c r="F240" s="542"/>
      <c r="G240" s="543"/>
      <c r="H240" s="543"/>
      <c r="I240" s="542"/>
      <c r="J240" s="541"/>
    </row>
    <row r="241" spans="1:10" ht="10.4" customHeight="1">
      <c r="A241" s="7">
        <v>2370</v>
      </c>
      <c r="B241" s="545" t="s">
        <v>1066</v>
      </c>
      <c r="C241" s="544" t="s">
        <v>1061</v>
      </c>
      <c r="D241" s="543"/>
      <c r="E241" s="543"/>
      <c r="F241" s="542"/>
      <c r="G241" s="543"/>
      <c r="H241" s="543"/>
      <c r="I241" s="542"/>
      <c r="J241" s="541"/>
    </row>
    <row r="242" spans="1:10" ht="10.4" customHeight="1">
      <c r="A242" s="7">
        <v>2371</v>
      </c>
      <c r="B242" s="545" t="s">
        <v>1066</v>
      </c>
      <c r="C242" s="544" t="s">
        <v>1061</v>
      </c>
      <c r="D242" s="543"/>
      <c r="E242" s="543"/>
      <c r="F242" s="542"/>
      <c r="G242" s="543"/>
      <c r="H242" s="543"/>
      <c r="I242" s="542"/>
      <c r="J242" s="541"/>
    </row>
    <row r="243" spans="1:10" ht="10.4" customHeight="1">
      <c r="A243" s="7">
        <v>2372</v>
      </c>
      <c r="B243" s="545" t="s">
        <v>1066</v>
      </c>
      <c r="C243" s="544" t="s">
        <v>894</v>
      </c>
      <c r="D243" s="543"/>
      <c r="E243" s="543"/>
      <c r="F243" s="542"/>
      <c r="G243" s="543"/>
      <c r="H243" s="543"/>
      <c r="I243" s="542"/>
      <c r="J243" s="541"/>
    </row>
    <row r="244" spans="1:10" ht="10.4" customHeight="1">
      <c r="A244" s="7">
        <v>2373</v>
      </c>
      <c r="B244" s="545" t="s">
        <v>1066</v>
      </c>
      <c r="C244" s="544" t="s">
        <v>894</v>
      </c>
      <c r="D244" s="543"/>
      <c r="E244" s="543"/>
      <c r="F244" s="542"/>
      <c r="G244" s="543"/>
      <c r="H244" s="543"/>
      <c r="I244" s="542"/>
      <c r="J244" s="541"/>
    </row>
    <row r="245" spans="1:10" ht="10.4" customHeight="1">
      <c r="A245" s="7">
        <v>2374</v>
      </c>
      <c r="B245" s="545" t="s">
        <v>1066</v>
      </c>
      <c r="C245" s="544" t="s">
        <v>894</v>
      </c>
      <c r="D245" s="543"/>
      <c r="E245" s="543"/>
      <c r="F245" s="542"/>
      <c r="G245" s="543"/>
      <c r="H245" s="543"/>
      <c r="I245" s="542"/>
      <c r="J245" s="541"/>
    </row>
    <row r="246" spans="1:10" ht="10.4" customHeight="1">
      <c r="A246" s="7">
        <v>2375</v>
      </c>
      <c r="B246" s="545" t="s">
        <v>1066</v>
      </c>
      <c r="C246" s="544" t="s">
        <v>894</v>
      </c>
      <c r="D246" s="543"/>
      <c r="E246" s="543"/>
      <c r="F246" s="542"/>
      <c r="G246" s="543"/>
      <c r="H246" s="543"/>
      <c r="I246" s="542"/>
      <c r="J246" s="541"/>
    </row>
    <row r="247" spans="1:10" ht="10.4" customHeight="1">
      <c r="A247" s="7">
        <v>2376</v>
      </c>
      <c r="B247" s="545" t="s">
        <v>1066</v>
      </c>
      <c r="C247" s="544" t="s">
        <v>894</v>
      </c>
      <c r="D247" s="543"/>
      <c r="E247" s="543"/>
      <c r="F247" s="542"/>
      <c r="G247" s="543"/>
      <c r="H247" s="543"/>
      <c r="I247" s="542"/>
      <c r="J247" s="541"/>
    </row>
    <row r="248" spans="1:10" ht="10.4" customHeight="1">
      <c r="A248" s="7">
        <v>2377</v>
      </c>
      <c r="B248" s="545" t="s">
        <v>1066</v>
      </c>
      <c r="C248" s="544" t="s">
        <v>894</v>
      </c>
      <c r="D248" s="543"/>
      <c r="E248" s="543"/>
      <c r="F248" s="542"/>
      <c r="G248" s="543"/>
      <c r="H248" s="543"/>
      <c r="I248" s="542"/>
      <c r="J248" s="541"/>
    </row>
    <row r="249" spans="1:10" ht="10.4" customHeight="1">
      <c r="A249" s="7">
        <v>2378</v>
      </c>
      <c r="B249" s="545" t="s">
        <v>1066</v>
      </c>
      <c r="C249" s="544" t="s">
        <v>894</v>
      </c>
      <c r="D249" s="543"/>
      <c r="E249" s="543"/>
      <c r="F249" s="542"/>
      <c r="G249" s="543"/>
      <c r="H249" s="543"/>
      <c r="I249" s="542"/>
      <c r="J249" s="541"/>
    </row>
    <row r="250" spans="1:10" ht="10.4" customHeight="1">
      <c r="A250" s="7">
        <v>2380</v>
      </c>
      <c r="B250" s="545" t="s">
        <v>1067</v>
      </c>
      <c r="C250" s="544" t="s">
        <v>896</v>
      </c>
      <c r="D250" s="543"/>
      <c r="E250" s="543"/>
      <c r="F250" s="542"/>
      <c r="G250" s="543"/>
      <c r="H250" s="543"/>
      <c r="I250" s="542"/>
      <c r="J250" s="541"/>
    </row>
    <row r="251" spans="1:10" ht="10.4" customHeight="1">
      <c r="A251" s="7">
        <v>2381</v>
      </c>
      <c r="B251" s="545" t="s">
        <v>1067</v>
      </c>
      <c r="C251" s="544" t="s">
        <v>896</v>
      </c>
      <c r="D251" s="543"/>
      <c r="E251" s="543"/>
      <c r="F251" s="542"/>
      <c r="G251" s="543"/>
      <c r="H251" s="543"/>
      <c r="I251" s="542"/>
      <c r="J251" s="541"/>
    </row>
    <row r="252" spans="1:10" ht="10.4" customHeight="1">
      <c r="A252" s="7">
        <v>2382</v>
      </c>
      <c r="B252" s="545" t="s">
        <v>1067</v>
      </c>
      <c r="C252" s="544" t="s">
        <v>896</v>
      </c>
      <c r="D252" s="543"/>
      <c r="E252" s="543"/>
      <c r="F252" s="542"/>
      <c r="G252" s="543"/>
      <c r="H252" s="543"/>
      <c r="I252" s="542"/>
      <c r="J252" s="541"/>
    </row>
    <row r="253" spans="1:10" ht="10.4" customHeight="1">
      <c r="A253" s="7">
        <v>2400</v>
      </c>
      <c r="B253" s="545" t="s">
        <v>1068</v>
      </c>
      <c r="C253" s="544" t="s">
        <v>1018</v>
      </c>
      <c r="D253" s="543"/>
      <c r="E253" s="543"/>
      <c r="F253" s="542" t="str">
        <f t="shared" si="6"/>
        <v>-</v>
      </c>
      <c r="G253" s="543"/>
      <c r="H253" s="543"/>
      <c r="I253" s="542" t="str">
        <f t="shared" si="7"/>
        <v>-</v>
      </c>
      <c r="J253" s="541"/>
    </row>
    <row r="254" spans="1:10" ht="10.4" customHeight="1">
      <c r="A254" s="7">
        <v>2401</v>
      </c>
      <c r="B254" s="545" t="s">
        <v>1068</v>
      </c>
      <c r="C254" s="544" t="s">
        <v>894</v>
      </c>
      <c r="D254" s="543"/>
      <c r="E254" s="543"/>
      <c r="F254" s="542" t="str">
        <f t="shared" si="6"/>
        <v>-</v>
      </c>
      <c r="G254" s="543"/>
      <c r="H254" s="543"/>
      <c r="I254" s="542" t="str">
        <f t="shared" si="7"/>
        <v>-</v>
      </c>
      <c r="J254" s="541"/>
    </row>
    <row r="255" spans="1:10" ht="10.4" customHeight="1">
      <c r="A255" s="7">
        <v>2402</v>
      </c>
      <c r="B255" s="545" t="s">
        <v>1068</v>
      </c>
      <c r="C255" s="544" t="s">
        <v>894</v>
      </c>
      <c r="D255" s="543"/>
      <c r="E255" s="543"/>
      <c r="F255" s="542" t="str">
        <f t="shared" si="6"/>
        <v>-</v>
      </c>
      <c r="G255" s="543"/>
      <c r="H255" s="543"/>
      <c r="I255" s="542" t="str">
        <f t="shared" si="7"/>
        <v>-</v>
      </c>
      <c r="J255" s="541"/>
    </row>
    <row r="256" spans="1:10" ht="10.4" customHeight="1">
      <c r="A256" s="7">
        <v>2410</v>
      </c>
      <c r="B256" s="545" t="s">
        <v>1069</v>
      </c>
      <c r="C256" s="544" t="s">
        <v>894</v>
      </c>
      <c r="D256" s="543"/>
      <c r="E256" s="543"/>
      <c r="F256" s="542" t="str">
        <f t="shared" si="6"/>
        <v>-</v>
      </c>
      <c r="G256" s="543"/>
      <c r="H256" s="543"/>
      <c r="I256" s="542" t="str">
        <f t="shared" si="7"/>
        <v>-</v>
      </c>
      <c r="J256" s="541"/>
    </row>
    <row r="257" spans="1:10" ht="10.4" customHeight="1">
      <c r="A257" s="7">
        <v>2411</v>
      </c>
      <c r="B257" s="545" t="s">
        <v>1069</v>
      </c>
      <c r="C257" s="544" t="s">
        <v>1018</v>
      </c>
      <c r="D257" s="543"/>
      <c r="E257" s="543"/>
      <c r="F257" s="542" t="str">
        <f t="shared" si="6"/>
        <v>-</v>
      </c>
      <c r="G257" s="543"/>
      <c r="H257" s="543"/>
      <c r="I257" s="542" t="str">
        <f t="shared" si="7"/>
        <v>-</v>
      </c>
      <c r="J257" s="541"/>
    </row>
    <row r="258" spans="1:10" ht="10.4" customHeight="1">
      <c r="A258" s="7">
        <v>2412</v>
      </c>
      <c r="B258" s="545" t="s">
        <v>1069</v>
      </c>
      <c r="C258" s="544" t="s">
        <v>894</v>
      </c>
      <c r="D258" s="543"/>
      <c r="E258" s="543"/>
      <c r="F258" s="542" t="str">
        <f t="shared" si="6"/>
        <v>-</v>
      </c>
      <c r="G258" s="543"/>
      <c r="H258" s="543"/>
      <c r="I258" s="542" t="str">
        <f t="shared" si="7"/>
        <v>-</v>
      </c>
      <c r="J258" s="541"/>
    </row>
    <row r="259" spans="1:10" ht="10.4" customHeight="1">
      <c r="A259" s="7">
        <v>2413</v>
      </c>
      <c r="B259" s="545" t="s">
        <v>1070</v>
      </c>
      <c r="C259" s="544" t="s">
        <v>894</v>
      </c>
      <c r="D259" s="543"/>
      <c r="E259" s="543"/>
      <c r="F259" s="542"/>
      <c r="G259" s="543"/>
      <c r="H259" s="543"/>
      <c r="I259" s="542"/>
      <c r="J259" s="541"/>
    </row>
    <row r="260" spans="1:10" ht="10.4" customHeight="1">
      <c r="A260" s="7">
        <v>2500</v>
      </c>
      <c r="B260" s="545" t="s">
        <v>1071</v>
      </c>
      <c r="C260" s="544" t="s">
        <v>894</v>
      </c>
      <c r="D260" s="543"/>
      <c r="E260" s="543"/>
      <c r="F260" s="542" t="str">
        <f t="shared" si="6"/>
        <v>-</v>
      </c>
      <c r="G260" s="543"/>
      <c r="H260" s="543"/>
      <c r="I260" s="542" t="str">
        <f t="shared" si="7"/>
        <v>-</v>
      </c>
      <c r="J260" s="541"/>
    </row>
    <row r="261" spans="1:10" ht="10.4" customHeight="1">
      <c r="A261" s="7">
        <v>2501</v>
      </c>
      <c r="B261" s="545" t="s">
        <v>1071</v>
      </c>
      <c r="C261" s="544" t="s">
        <v>892</v>
      </c>
      <c r="D261" s="543"/>
      <c r="E261" s="543"/>
      <c r="F261" s="542" t="str">
        <f t="shared" si="6"/>
        <v>-</v>
      </c>
      <c r="G261" s="543"/>
      <c r="H261" s="543"/>
      <c r="I261" s="542" t="str">
        <f t="shared" si="7"/>
        <v>-</v>
      </c>
      <c r="J261" s="541"/>
    </row>
    <row r="262" spans="1:10" ht="10.4" customHeight="1">
      <c r="A262" s="7">
        <v>2502</v>
      </c>
      <c r="B262" s="545" t="s">
        <v>1071</v>
      </c>
      <c r="C262" s="544" t="s">
        <v>1018</v>
      </c>
      <c r="D262" s="543"/>
      <c r="E262" s="543"/>
      <c r="F262" s="542" t="str">
        <f t="shared" si="6"/>
        <v>-</v>
      </c>
      <c r="G262" s="543"/>
      <c r="H262" s="543"/>
      <c r="I262" s="542" t="str">
        <f t="shared" si="7"/>
        <v>-</v>
      </c>
      <c r="J262" s="541"/>
    </row>
    <row r="263" spans="1:10" ht="10.4" customHeight="1">
      <c r="A263" s="7">
        <v>2502</v>
      </c>
      <c r="B263" s="545" t="s">
        <v>1071</v>
      </c>
      <c r="C263" s="544" t="s">
        <v>892</v>
      </c>
      <c r="D263" s="543"/>
      <c r="E263" s="543"/>
      <c r="F263" s="542" t="str">
        <f t="shared" si="6"/>
        <v>-</v>
      </c>
      <c r="G263" s="543"/>
      <c r="H263" s="543"/>
      <c r="I263" s="542" t="str">
        <f t="shared" si="7"/>
        <v>-</v>
      </c>
      <c r="J263" s="541"/>
    </row>
    <row r="264" spans="1:10">
      <c r="A264" s="7">
        <v>2503</v>
      </c>
      <c r="B264" s="545" t="s">
        <v>1071</v>
      </c>
      <c r="C264" s="544" t="s">
        <v>894</v>
      </c>
      <c r="D264" s="543"/>
      <c r="E264" s="543"/>
      <c r="F264" s="542" t="str">
        <f t="shared" si="6"/>
        <v>-</v>
      </c>
      <c r="G264" s="543"/>
      <c r="H264" s="543"/>
      <c r="I264" s="542" t="str">
        <f t="shared" si="7"/>
        <v>-</v>
      </c>
      <c r="J264" s="541"/>
    </row>
    <row r="265" spans="1:10">
      <c r="A265" s="7">
        <v>2504</v>
      </c>
      <c r="B265" s="545" t="s">
        <v>1071</v>
      </c>
      <c r="C265" s="544" t="s">
        <v>892</v>
      </c>
      <c r="D265" s="543"/>
      <c r="E265" s="543"/>
      <c r="F265" s="542" t="str">
        <f t="shared" si="6"/>
        <v>-</v>
      </c>
      <c r="G265" s="543"/>
      <c r="H265" s="543"/>
      <c r="I265" s="542" t="str">
        <f t="shared" si="7"/>
        <v>-</v>
      </c>
      <c r="J265" s="541"/>
    </row>
    <row r="266" spans="1:10">
      <c r="A266" s="7">
        <v>2505</v>
      </c>
      <c r="B266" s="545" t="s">
        <v>1071</v>
      </c>
      <c r="C266" s="544" t="s">
        <v>1018</v>
      </c>
      <c r="D266" s="543"/>
      <c r="E266" s="543"/>
      <c r="F266" s="542" t="str">
        <f t="shared" si="6"/>
        <v>-</v>
      </c>
      <c r="G266" s="543"/>
      <c r="H266" s="543"/>
      <c r="I266" s="542" t="str">
        <f t="shared" si="7"/>
        <v>-</v>
      </c>
      <c r="J266" s="541"/>
    </row>
    <row r="267" spans="1:10">
      <c r="A267" s="7">
        <v>2506</v>
      </c>
      <c r="B267" s="545" t="s">
        <v>1071</v>
      </c>
      <c r="C267" s="544" t="s">
        <v>894</v>
      </c>
      <c r="D267" s="543"/>
      <c r="E267" s="543"/>
      <c r="F267" s="542" t="str">
        <f t="shared" si="6"/>
        <v>-</v>
      </c>
      <c r="G267" s="543"/>
      <c r="H267" s="543"/>
      <c r="I267" s="542" t="str">
        <f t="shared" si="7"/>
        <v>-</v>
      </c>
      <c r="J267" s="541"/>
    </row>
    <row r="268" spans="1:10">
      <c r="A268" s="7">
        <v>2507</v>
      </c>
      <c r="B268" s="545" t="s">
        <v>1071</v>
      </c>
      <c r="C268" s="544" t="s">
        <v>894</v>
      </c>
      <c r="D268" s="543"/>
      <c r="E268" s="543"/>
      <c r="F268" s="542" t="str">
        <f t="shared" si="6"/>
        <v>-</v>
      </c>
      <c r="G268" s="543"/>
      <c r="H268" s="543"/>
      <c r="I268" s="542" t="str">
        <f t="shared" si="7"/>
        <v>-</v>
      </c>
      <c r="J268" s="541"/>
    </row>
    <row r="269" spans="1:10">
      <c r="A269" s="7">
        <v>2508</v>
      </c>
      <c r="B269" s="545" t="s">
        <v>1071</v>
      </c>
      <c r="C269" s="544" t="s">
        <v>894</v>
      </c>
      <c r="D269" s="543"/>
      <c r="E269" s="543"/>
      <c r="F269" s="542" t="str">
        <f t="shared" si="6"/>
        <v>-</v>
      </c>
      <c r="G269" s="543"/>
      <c r="H269" s="543"/>
      <c r="I269" s="542" t="str">
        <f t="shared" si="7"/>
        <v>-</v>
      </c>
      <c r="J269" s="541"/>
    </row>
    <row r="270" spans="1:10">
      <c r="A270" s="7">
        <v>2509</v>
      </c>
      <c r="B270" s="545" t="s">
        <v>1071</v>
      </c>
      <c r="C270" s="544" t="s">
        <v>894</v>
      </c>
      <c r="D270" s="543"/>
      <c r="E270" s="543"/>
      <c r="F270" s="542" t="str">
        <f t="shared" si="6"/>
        <v>-</v>
      </c>
      <c r="G270" s="543"/>
      <c r="H270" s="543"/>
      <c r="I270" s="542" t="str">
        <f t="shared" si="7"/>
        <v>-</v>
      </c>
      <c r="J270" s="541"/>
    </row>
    <row r="271" spans="1:10">
      <c r="A271" s="7">
        <v>2510</v>
      </c>
      <c r="B271" s="545" t="s">
        <v>1071</v>
      </c>
      <c r="C271" s="544" t="s">
        <v>894</v>
      </c>
      <c r="D271" s="543"/>
      <c r="E271" s="543"/>
      <c r="F271" s="542" t="str">
        <f t="shared" si="6"/>
        <v>-</v>
      </c>
      <c r="G271" s="543"/>
      <c r="H271" s="543"/>
      <c r="I271" s="542" t="str">
        <f t="shared" si="7"/>
        <v>-</v>
      </c>
      <c r="J271" s="541"/>
    </row>
    <row r="272" spans="1:10">
      <c r="A272" s="7">
        <v>2511</v>
      </c>
      <c r="B272" s="545" t="s">
        <v>1071</v>
      </c>
      <c r="C272" s="544" t="s">
        <v>1018</v>
      </c>
      <c r="D272" s="543"/>
      <c r="E272" s="543"/>
      <c r="F272" s="542" t="str">
        <f t="shared" si="6"/>
        <v>-</v>
      </c>
      <c r="G272" s="543"/>
      <c r="H272" s="543"/>
      <c r="I272" s="542" t="str">
        <f t="shared" si="7"/>
        <v>-</v>
      </c>
      <c r="J272" s="541"/>
    </row>
    <row r="273" spans="1:10">
      <c r="A273" s="7">
        <v>2512</v>
      </c>
      <c r="B273" s="545" t="s">
        <v>1071</v>
      </c>
      <c r="C273" s="544" t="s">
        <v>894</v>
      </c>
      <c r="D273" s="543"/>
      <c r="E273" s="543"/>
      <c r="F273" s="542" t="str">
        <f t="shared" si="6"/>
        <v>-</v>
      </c>
      <c r="G273" s="543"/>
      <c r="H273" s="543"/>
      <c r="I273" s="542" t="str">
        <f t="shared" si="7"/>
        <v>-</v>
      </c>
      <c r="J273" s="541"/>
    </row>
    <row r="274" spans="1:10">
      <c r="A274" s="7">
        <v>2513</v>
      </c>
      <c r="B274" s="545" t="s">
        <v>1071</v>
      </c>
      <c r="C274" s="544" t="s">
        <v>894</v>
      </c>
      <c r="D274" s="543"/>
      <c r="E274" s="543"/>
      <c r="F274" s="542" t="str">
        <f t="shared" si="6"/>
        <v>-</v>
      </c>
      <c r="G274" s="543"/>
      <c r="H274" s="543"/>
      <c r="I274" s="542" t="str">
        <f t="shared" si="7"/>
        <v>-</v>
      </c>
      <c r="J274" s="541"/>
    </row>
    <row r="275" spans="1:10">
      <c r="A275" s="7">
        <v>2515</v>
      </c>
      <c r="B275" s="545" t="s">
        <v>1071</v>
      </c>
      <c r="C275" s="544" t="s">
        <v>894</v>
      </c>
      <c r="D275" s="543"/>
      <c r="E275" s="543"/>
      <c r="F275" s="542" t="str">
        <f t="shared" ref="F275:F341" si="8">IF(ISERROR((D275-E275)/E275),"-",(D275-E275)/E275)</f>
        <v>-</v>
      </c>
      <c r="G275" s="543"/>
      <c r="H275" s="543"/>
      <c r="I275" s="542" t="str">
        <f t="shared" ref="I275:I341" si="9">IF(ISERROR((G275-H275)/H275),"-",(G275-H275)/H275)</f>
        <v>-</v>
      </c>
      <c r="J275" s="541"/>
    </row>
    <row r="276" spans="1:10">
      <c r="A276" s="7">
        <v>2516</v>
      </c>
      <c r="B276" s="545" t="s">
        <v>1071</v>
      </c>
      <c r="C276" s="544" t="s">
        <v>894</v>
      </c>
      <c r="D276" s="543"/>
      <c r="E276" s="543"/>
      <c r="F276" s="542" t="str">
        <f t="shared" si="8"/>
        <v>-</v>
      </c>
      <c r="G276" s="543"/>
      <c r="H276" s="543"/>
      <c r="I276" s="542" t="str">
        <f t="shared" si="9"/>
        <v>-</v>
      </c>
      <c r="J276" s="541"/>
    </row>
    <row r="277" spans="1:10">
      <c r="A277" s="7">
        <v>2517</v>
      </c>
      <c r="B277" s="545" t="s">
        <v>1071</v>
      </c>
      <c r="C277" s="544" t="s">
        <v>894</v>
      </c>
      <c r="D277" s="543"/>
      <c r="E277" s="543"/>
      <c r="F277" s="542" t="str">
        <f t="shared" si="8"/>
        <v>-</v>
      </c>
      <c r="G277" s="543"/>
      <c r="H277" s="543"/>
      <c r="I277" s="542" t="str">
        <f t="shared" si="9"/>
        <v>-</v>
      </c>
      <c r="J277" s="541"/>
    </row>
    <row r="278" spans="1:10">
      <c r="A278" s="7">
        <v>2518</v>
      </c>
      <c r="B278" s="545" t="s">
        <v>1071</v>
      </c>
      <c r="C278" s="544" t="s">
        <v>894</v>
      </c>
      <c r="D278" s="543"/>
      <c r="E278" s="543"/>
      <c r="F278" s="542" t="str">
        <f t="shared" si="8"/>
        <v>-</v>
      </c>
      <c r="G278" s="543"/>
      <c r="H278" s="543"/>
      <c r="I278" s="542" t="str">
        <f t="shared" si="9"/>
        <v>-</v>
      </c>
      <c r="J278" s="541"/>
    </row>
    <row r="279" spans="1:10">
      <c r="A279" s="7">
        <v>2519</v>
      </c>
      <c r="B279" s="545" t="s">
        <v>1071</v>
      </c>
      <c r="C279" s="544" t="s">
        <v>894</v>
      </c>
      <c r="D279" s="543"/>
      <c r="E279" s="543"/>
      <c r="F279" s="542" t="str">
        <f t="shared" si="8"/>
        <v>-</v>
      </c>
      <c r="G279" s="543"/>
      <c r="H279" s="543"/>
      <c r="I279" s="542" t="str">
        <f t="shared" si="9"/>
        <v>-</v>
      </c>
      <c r="J279" s="541"/>
    </row>
    <row r="280" spans="1:10">
      <c r="A280" s="7">
        <v>2520</v>
      </c>
      <c r="B280" s="545" t="s">
        <v>1071</v>
      </c>
      <c r="C280" s="544" t="s">
        <v>894</v>
      </c>
      <c r="D280" s="543"/>
      <c r="E280" s="543"/>
      <c r="F280" s="542" t="str">
        <f t="shared" si="8"/>
        <v>-</v>
      </c>
      <c r="G280" s="543"/>
      <c r="H280" s="543"/>
      <c r="I280" s="542" t="str">
        <f t="shared" si="9"/>
        <v>-</v>
      </c>
      <c r="J280" s="541"/>
    </row>
    <row r="281" spans="1:10">
      <c r="A281" s="7">
        <v>2521</v>
      </c>
      <c r="B281" s="545" t="s">
        <v>1071</v>
      </c>
      <c r="C281" s="544" t="s">
        <v>892</v>
      </c>
      <c r="D281" s="543"/>
      <c r="E281" s="543"/>
      <c r="F281" s="542" t="str">
        <f t="shared" si="8"/>
        <v>-</v>
      </c>
      <c r="G281" s="543"/>
      <c r="H281" s="543"/>
      <c r="I281" s="542" t="str">
        <f t="shared" si="9"/>
        <v>-</v>
      </c>
      <c r="J281" s="541"/>
    </row>
    <row r="282" spans="1:10">
      <c r="A282" s="7">
        <v>2523</v>
      </c>
      <c r="B282" s="545" t="s">
        <v>1071</v>
      </c>
      <c r="C282" s="544" t="s">
        <v>894</v>
      </c>
      <c r="D282" s="543"/>
      <c r="E282" s="543"/>
      <c r="F282" s="542" t="str">
        <f t="shared" si="8"/>
        <v>-</v>
      </c>
      <c r="G282" s="543"/>
      <c r="H282" s="543"/>
      <c r="I282" s="542" t="str">
        <f t="shared" si="9"/>
        <v>-</v>
      </c>
      <c r="J282" s="541"/>
    </row>
    <row r="283" spans="1:10">
      <c r="A283" s="7">
        <v>2524</v>
      </c>
      <c r="B283" s="545" t="s">
        <v>1071</v>
      </c>
      <c r="C283" s="544" t="s">
        <v>892</v>
      </c>
      <c r="D283" s="543"/>
      <c r="E283" s="543"/>
      <c r="F283" s="542" t="str">
        <f t="shared" si="8"/>
        <v>-</v>
      </c>
      <c r="G283" s="543"/>
      <c r="H283" s="543"/>
      <c r="I283" s="542" t="str">
        <f t="shared" si="9"/>
        <v>-</v>
      </c>
      <c r="J283" s="541"/>
    </row>
    <row r="284" spans="1:10">
      <c r="A284" s="7">
        <v>2525</v>
      </c>
      <c r="B284" s="545" t="s">
        <v>1071</v>
      </c>
      <c r="C284" s="544" t="s">
        <v>894</v>
      </c>
      <c r="D284" s="543"/>
      <c r="E284" s="543"/>
      <c r="F284" s="542" t="str">
        <f t="shared" si="8"/>
        <v>-</v>
      </c>
      <c r="G284" s="543"/>
      <c r="H284" s="543"/>
      <c r="I284" s="542" t="str">
        <f t="shared" si="9"/>
        <v>-</v>
      </c>
      <c r="J284" s="541"/>
    </row>
    <row r="285" spans="1:10">
      <c r="A285" s="7">
        <v>2526</v>
      </c>
      <c r="B285" s="545" t="s">
        <v>1071</v>
      </c>
      <c r="C285" s="544" t="s">
        <v>894</v>
      </c>
      <c r="D285" s="543"/>
      <c r="E285" s="543"/>
      <c r="F285" s="542" t="str">
        <f t="shared" si="8"/>
        <v>-</v>
      </c>
      <c r="G285" s="543"/>
      <c r="H285" s="543"/>
      <c r="I285" s="542" t="str">
        <f t="shared" si="9"/>
        <v>-</v>
      </c>
      <c r="J285" s="541"/>
    </row>
    <row r="286" spans="1:10">
      <c r="A286" s="7">
        <v>2527</v>
      </c>
      <c r="B286" s="545" t="s">
        <v>1071</v>
      </c>
      <c r="C286" s="544" t="s">
        <v>894</v>
      </c>
      <c r="D286" s="543"/>
      <c r="E286" s="543"/>
      <c r="F286" s="542" t="str">
        <f t="shared" si="8"/>
        <v>-</v>
      </c>
      <c r="G286" s="543"/>
      <c r="H286" s="543"/>
      <c r="I286" s="542" t="str">
        <f t="shared" si="9"/>
        <v>-</v>
      </c>
      <c r="J286" s="541"/>
    </row>
    <row r="287" spans="1:10">
      <c r="A287" s="7">
        <v>2528</v>
      </c>
      <c r="B287" s="545" t="s">
        <v>1071</v>
      </c>
      <c r="C287" s="544" t="s">
        <v>894</v>
      </c>
      <c r="D287" s="543"/>
      <c r="E287" s="543"/>
      <c r="F287" s="542" t="str">
        <f t="shared" si="8"/>
        <v>-</v>
      </c>
      <c r="G287" s="543"/>
      <c r="H287" s="543"/>
      <c r="I287" s="542" t="str">
        <f t="shared" si="9"/>
        <v>-</v>
      </c>
      <c r="J287" s="541"/>
    </row>
    <row r="288" spans="1:10">
      <c r="A288" s="7">
        <v>2529</v>
      </c>
      <c r="B288" s="545" t="s">
        <v>1071</v>
      </c>
      <c r="C288" s="544" t="s">
        <v>894</v>
      </c>
      <c r="D288" s="543"/>
      <c r="E288" s="543"/>
      <c r="F288" s="542" t="str">
        <f t="shared" si="8"/>
        <v>-</v>
      </c>
      <c r="G288" s="543"/>
      <c r="H288" s="543"/>
      <c r="I288" s="542" t="str">
        <f t="shared" si="9"/>
        <v>-</v>
      </c>
      <c r="J288" s="541"/>
    </row>
    <row r="289" spans="1:10">
      <c r="A289" s="7">
        <v>2530</v>
      </c>
      <c r="B289" s="545" t="s">
        <v>1071</v>
      </c>
      <c r="C289" s="544" t="s">
        <v>894</v>
      </c>
      <c r="D289" s="543"/>
      <c r="E289" s="543"/>
      <c r="F289" s="542" t="str">
        <f t="shared" si="8"/>
        <v>-</v>
      </c>
      <c r="G289" s="543"/>
      <c r="H289" s="543"/>
      <c r="I289" s="542" t="str">
        <f t="shared" si="9"/>
        <v>-</v>
      </c>
      <c r="J289" s="541"/>
    </row>
    <row r="290" spans="1:10">
      <c r="A290" s="7">
        <v>2531</v>
      </c>
      <c r="B290" s="545" t="s">
        <v>1071</v>
      </c>
      <c r="C290" s="544" t="s">
        <v>894</v>
      </c>
      <c r="D290" s="543"/>
      <c r="E290" s="543"/>
      <c r="F290" s="542" t="str">
        <f t="shared" si="8"/>
        <v>-</v>
      </c>
      <c r="G290" s="543"/>
      <c r="H290" s="543"/>
      <c r="I290" s="542" t="str">
        <f t="shared" si="9"/>
        <v>-</v>
      </c>
      <c r="J290" s="541"/>
    </row>
    <row r="291" spans="1:10">
      <c r="A291" s="7">
        <v>2532</v>
      </c>
      <c r="B291" s="545" t="s">
        <v>1071</v>
      </c>
      <c r="C291" s="544" t="s">
        <v>894</v>
      </c>
      <c r="D291" s="543"/>
      <c r="E291" s="543"/>
      <c r="F291" s="542" t="str">
        <f t="shared" si="8"/>
        <v>-</v>
      </c>
      <c r="G291" s="543"/>
      <c r="H291" s="543"/>
      <c r="I291" s="542" t="str">
        <f t="shared" si="9"/>
        <v>-</v>
      </c>
      <c r="J291" s="541"/>
    </row>
    <row r="292" spans="1:10">
      <c r="A292" s="7">
        <v>2533</v>
      </c>
      <c r="B292" s="545" t="s">
        <v>1071</v>
      </c>
      <c r="C292" s="544" t="s">
        <v>894</v>
      </c>
      <c r="D292" s="543"/>
      <c r="E292" s="543"/>
      <c r="F292" s="542" t="str">
        <f t="shared" si="8"/>
        <v>-</v>
      </c>
      <c r="G292" s="543"/>
      <c r="H292" s="543"/>
      <c r="I292" s="542" t="str">
        <f t="shared" si="9"/>
        <v>-</v>
      </c>
      <c r="J292" s="541"/>
    </row>
    <row r="293" spans="1:10">
      <c r="A293" s="7">
        <v>2534</v>
      </c>
      <c r="B293" s="545" t="s">
        <v>1071</v>
      </c>
      <c r="C293" s="544" t="s">
        <v>894</v>
      </c>
      <c r="D293" s="543"/>
      <c r="E293" s="543"/>
      <c r="F293" s="542" t="str">
        <f t="shared" si="8"/>
        <v>-</v>
      </c>
      <c r="G293" s="543"/>
      <c r="H293" s="543"/>
      <c r="I293" s="542" t="str">
        <f t="shared" si="9"/>
        <v>-</v>
      </c>
      <c r="J293" s="541"/>
    </row>
    <row r="294" spans="1:10">
      <c r="A294" s="7">
        <v>2535</v>
      </c>
      <c r="B294" s="545" t="s">
        <v>1071</v>
      </c>
      <c r="C294" s="544" t="s">
        <v>894</v>
      </c>
      <c r="D294" s="543"/>
      <c r="E294" s="543"/>
      <c r="F294" s="542" t="str">
        <f t="shared" si="8"/>
        <v>-</v>
      </c>
      <c r="G294" s="543"/>
      <c r="H294" s="543"/>
      <c r="I294" s="542" t="str">
        <f t="shared" si="9"/>
        <v>-</v>
      </c>
      <c r="J294" s="541"/>
    </row>
    <row r="295" spans="1:10">
      <c r="A295" s="7">
        <v>2536</v>
      </c>
      <c r="B295" s="545" t="s">
        <v>1071</v>
      </c>
      <c r="C295" s="544" t="s">
        <v>894</v>
      </c>
      <c r="D295" s="543"/>
      <c r="E295" s="543"/>
      <c r="F295" s="542"/>
      <c r="G295" s="543"/>
      <c r="H295" s="543"/>
      <c r="I295" s="542"/>
      <c r="J295" s="541"/>
    </row>
    <row r="296" spans="1:10">
      <c r="A296" s="7">
        <v>2537</v>
      </c>
      <c r="B296" s="545" t="s">
        <v>1071</v>
      </c>
      <c r="C296" s="544" t="s">
        <v>894</v>
      </c>
      <c r="D296" s="543"/>
      <c r="E296" s="543"/>
      <c r="F296" s="542"/>
      <c r="G296" s="543"/>
      <c r="H296" s="543"/>
      <c r="I296" s="542"/>
      <c r="J296" s="541"/>
    </row>
    <row r="297" spans="1:10">
      <c r="A297" s="7">
        <v>2538</v>
      </c>
      <c r="B297" s="545" t="s">
        <v>1071</v>
      </c>
      <c r="C297" s="544" t="s">
        <v>894</v>
      </c>
      <c r="D297" s="543"/>
      <c r="E297" s="543"/>
      <c r="F297" s="542"/>
      <c r="G297" s="543"/>
      <c r="H297" s="543"/>
      <c r="I297" s="542"/>
      <c r="J297" s="541"/>
    </row>
    <row r="298" spans="1:10">
      <c r="A298" s="7">
        <v>2539</v>
      </c>
      <c r="B298" s="545" t="s">
        <v>1071</v>
      </c>
      <c r="C298" s="544" t="s">
        <v>894</v>
      </c>
      <c r="D298" s="543"/>
      <c r="E298" s="543"/>
      <c r="F298" s="542"/>
      <c r="G298" s="543"/>
      <c r="H298" s="543"/>
      <c r="I298" s="542"/>
      <c r="J298" s="541"/>
    </row>
    <row r="299" spans="1:10">
      <c r="A299" s="7">
        <v>2541</v>
      </c>
      <c r="B299" s="545" t="s">
        <v>1071</v>
      </c>
      <c r="C299" s="544" t="s">
        <v>894</v>
      </c>
      <c r="D299" s="543"/>
      <c r="E299" s="543"/>
      <c r="F299" s="542"/>
      <c r="G299" s="543"/>
      <c r="H299" s="543"/>
      <c r="I299" s="542"/>
      <c r="J299" s="541"/>
    </row>
    <row r="300" spans="1:10">
      <c r="A300" s="7">
        <v>2542</v>
      </c>
      <c r="B300" s="545" t="s">
        <v>1071</v>
      </c>
      <c r="C300" s="544" t="s">
        <v>894</v>
      </c>
      <c r="D300" s="543"/>
      <c r="E300" s="543"/>
      <c r="F300" s="542"/>
      <c r="G300" s="543"/>
      <c r="H300" s="543"/>
      <c r="I300" s="542"/>
      <c r="J300" s="541"/>
    </row>
    <row r="301" spans="1:10">
      <c r="A301" s="7">
        <v>2550</v>
      </c>
      <c r="B301" s="545" t="s">
        <v>1072</v>
      </c>
      <c r="C301" s="544" t="s">
        <v>894</v>
      </c>
      <c r="D301" s="543"/>
      <c r="E301" s="543"/>
      <c r="F301" s="542" t="str">
        <f t="shared" si="8"/>
        <v>-</v>
      </c>
      <c r="G301" s="543"/>
      <c r="H301" s="543"/>
      <c r="I301" s="542" t="str">
        <f t="shared" si="9"/>
        <v>-</v>
      </c>
      <c r="J301" s="541"/>
    </row>
    <row r="302" spans="1:10">
      <c r="A302" s="7">
        <v>2551</v>
      </c>
      <c r="B302" s="545" t="s">
        <v>1072</v>
      </c>
      <c r="C302" s="544" t="s">
        <v>894</v>
      </c>
      <c r="D302" s="543"/>
      <c r="E302" s="543"/>
      <c r="F302" s="542" t="str">
        <f t="shared" si="8"/>
        <v>-</v>
      </c>
      <c r="G302" s="543"/>
      <c r="H302" s="543"/>
      <c r="I302" s="542" t="str">
        <f t="shared" si="9"/>
        <v>-</v>
      </c>
      <c r="J302" s="541"/>
    </row>
    <row r="303" spans="1:10">
      <c r="A303" s="7">
        <v>2552</v>
      </c>
      <c r="B303" s="545" t="s">
        <v>1072</v>
      </c>
      <c r="C303" s="544" t="s">
        <v>894</v>
      </c>
      <c r="D303" s="543"/>
      <c r="E303" s="543"/>
      <c r="F303" s="542" t="str">
        <f t="shared" si="8"/>
        <v>-</v>
      </c>
      <c r="G303" s="543"/>
      <c r="H303" s="543"/>
      <c r="I303" s="542" t="str">
        <f t="shared" si="9"/>
        <v>-</v>
      </c>
      <c r="J303" s="541"/>
    </row>
    <row r="304" spans="1:10">
      <c r="A304" s="7">
        <v>2553</v>
      </c>
      <c r="B304" s="545" t="s">
        <v>1072</v>
      </c>
      <c r="C304" s="544" t="s">
        <v>894</v>
      </c>
      <c r="D304" s="543"/>
      <c r="E304" s="543"/>
      <c r="F304" s="542" t="str">
        <f t="shared" si="8"/>
        <v>-</v>
      </c>
      <c r="G304" s="543"/>
      <c r="H304" s="543"/>
      <c r="I304" s="542" t="str">
        <f t="shared" si="9"/>
        <v>-</v>
      </c>
      <c r="J304" s="541"/>
    </row>
    <row r="305" spans="1:10">
      <c r="A305" s="7">
        <v>2554</v>
      </c>
      <c r="B305" s="545" t="s">
        <v>1072</v>
      </c>
      <c r="C305" s="544" t="s">
        <v>894</v>
      </c>
      <c r="D305" s="543"/>
      <c r="E305" s="543"/>
      <c r="F305" s="542" t="str">
        <f t="shared" si="8"/>
        <v>-</v>
      </c>
      <c r="G305" s="543"/>
      <c r="H305" s="543"/>
      <c r="I305" s="542" t="str">
        <f t="shared" si="9"/>
        <v>-</v>
      </c>
      <c r="J305" s="541"/>
    </row>
    <row r="306" spans="1:10">
      <c r="A306" s="7">
        <v>2555</v>
      </c>
      <c r="B306" s="545" t="s">
        <v>1072</v>
      </c>
      <c r="C306" s="544" t="s">
        <v>894</v>
      </c>
      <c r="D306" s="543"/>
      <c r="E306" s="543"/>
      <c r="F306" s="542" t="str">
        <f t="shared" si="8"/>
        <v>-</v>
      </c>
      <c r="G306" s="543"/>
      <c r="H306" s="543"/>
      <c r="I306" s="542" t="str">
        <f t="shared" si="9"/>
        <v>-</v>
      </c>
      <c r="J306" s="541"/>
    </row>
    <row r="307" spans="1:10">
      <c r="A307" s="7">
        <v>2556</v>
      </c>
      <c r="B307" s="545" t="s">
        <v>1072</v>
      </c>
      <c r="C307" s="544" t="s">
        <v>894</v>
      </c>
      <c r="D307" s="543"/>
      <c r="E307" s="543"/>
      <c r="F307" s="542" t="str">
        <f t="shared" si="8"/>
        <v>-</v>
      </c>
      <c r="G307" s="543"/>
      <c r="H307" s="543"/>
      <c r="I307" s="542" t="str">
        <f t="shared" si="9"/>
        <v>-</v>
      </c>
      <c r="J307" s="541"/>
    </row>
    <row r="308" spans="1:10">
      <c r="A308" s="7">
        <v>2560</v>
      </c>
      <c r="B308" s="545" t="s">
        <v>1073</v>
      </c>
      <c r="C308" s="544" t="s">
        <v>894</v>
      </c>
      <c r="D308" s="543"/>
      <c r="E308" s="543"/>
      <c r="F308" s="542" t="str">
        <f t="shared" si="8"/>
        <v>-</v>
      </c>
      <c r="G308" s="543"/>
      <c r="H308" s="543"/>
      <c r="I308" s="542" t="str">
        <f t="shared" si="9"/>
        <v>-</v>
      </c>
      <c r="J308" s="541"/>
    </row>
    <row r="309" spans="1:10">
      <c r="A309" s="7">
        <v>2570</v>
      </c>
      <c r="B309" s="545" t="s">
        <v>1074</v>
      </c>
      <c r="C309" s="544" t="s">
        <v>894</v>
      </c>
      <c r="D309" s="543"/>
      <c r="E309" s="543"/>
      <c r="F309" s="542" t="str">
        <f t="shared" si="8"/>
        <v>-</v>
      </c>
      <c r="G309" s="543"/>
      <c r="H309" s="543"/>
      <c r="I309" s="542" t="str">
        <f t="shared" si="9"/>
        <v>-</v>
      </c>
      <c r="J309" s="541"/>
    </row>
    <row r="310" spans="1:10">
      <c r="A310" s="7">
        <v>2600</v>
      </c>
      <c r="B310" s="545" t="s">
        <v>1074</v>
      </c>
      <c r="C310" s="544" t="s">
        <v>893</v>
      </c>
      <c r="D310" s="543"/>
      <c r="E310" s="543"/>
      <c r="F310" s="542" t="str">
        <f t="shared" si="8"/>
        <v>-</v>
      </c>
      <c r="G310" s="543"/>
      <c r="H310" s="543"/>
      <c r="I310" s="542" t="str">
        <f t="shared" si="9"/>
        <v>-</v>
      </c>
      <c r="J310" s="541"/>
    </row>
    <row r="311" spans="1:10">
      <c r="A311" s="7">
        <v>2610</v>
      </c>
      <c r="B311" s="545" t="s">
        <v>1075</v>
      </c>
      <c r="C311" s="544" t="s">
        <v>892</v>
      </c>
      <c r="D311" s="543"/>
      <c r="E311" s="543"/>
      <c r="F311" s="542" t="str">
        <f t="shared" si="8"/>
        <v>-</v>
      </c>
      <c r="G311" s="543"/>
      <c r="H311" s="543"/>
      <c r="I311" s="542" t="str">
        <f t="shared" si="9"/>
        <v>-</v>
      </c>
      <c r="J311" s="541"/>
    </row>
    <row r="312" spans="1:10">
      <c r="A312" s="7">
        <v>2611</v>
      </c>
      <c r="B312" s="545" t="s">
        <v>1075</v>
      </c>
      <c r="C312" s="544" t="s">
        <v>892</v>
      </c>
      <c r="D312" s="543"/>
      <c r="E312" s="543"/>
      <c r="F312" s="542" t="str">
        <f t="shared" si="8"/>
        <v>-</v>
      </c>
      <c r="G312" s="543"/>
      <c r="H312" s="543"/>
      <c r="I312" s="542" t="str">
        <f t="shared" si="9"/>
        <v>-</v>
      </c>
      <c r="J312" s="541"/>
    </row>
    <row r="313" spans="1:10">
      <c r="A313" s="7">
        <v>2612</v>
      </c>
      <c r="B313" s="545" t="s">
        <v>1074</v>
      </c>
      <c r="C313" s="544" t="s">
        <v>893</v>
      </c>
      <c r="D313" s="543"/>
      <c r="E313" s="543"/>
      <c r="F313" s="542" t="str">
        <f t="shared" si="8"/>
        <v>-</v>
      </c>
      <c r="G313" s="543"/>
      <c r="H313" s="543"/>
      <c r="I313" s="542" t="str">
        <f t="shared" si="9"/>
        <v>-</v>
      </c>
      <c r="J313" s="541"/>
    </row>
    <row r="314" spans="1:10">
      <c r="A314" s="7">
        <v>2613</v>
      </c>
      <c r="B314" s="545" t="s">
        <v>1075</v>
      </c>
      <c r="C314" s="544" t="s">
        <v>892</v>
      </c>
      <c r="D314" s="543"/>
      <c r="E314" s="543"/>
      <c r="F314" s="542" t="str">
        <f t="shared" si="8"/>
        <v>-</v>
      </c>
      <c r="G314" s="543"/>
      <c r="H314" s="543"/>
      <c r="I314" s="542" t="str">
        <f t="shared" si="9"/>
        <v>-</v>
      </c>
      <c r="J314" s="541"/>
    </row>
    <row r="315" spans="1:10">
      <c r="A315" s="7">
        <v>2700</v>
      </c>
      <c r="B315" s="545" t="s">
        <v>1076</v>
      </c>
      <c r="C315" s="544" t="s">
        <v>894</v>
      </c>
      <c r="D315" s="543"/>
      <c r="E315" s="543"/>
      <c r="F315" s="542" t="str">
        <f t="shared" si="8"/>
        <v>-</v>
      </c>
      <c r="G315" s="543"/>
      <c r="H315" s="543"/>
      <c r="I315" s="542" t="str">
        <f t="shared" si="9"/>
        <v>-</v>
      </c>
      <c r="J315" s="541"/>
    </row>
    <row r="316" spans="1:10">
      <c r="A316" s="7">
        <v>2701</v>
      </c>
      <c r="B316" s="545" t="s">
        <v>1076</v>
      </c>
      <c r="C316" s="544" t="s">
        <v>894</v>
      </c>
      <c r="D316" s="543"/>
      <c r="E316" s="543"/>
      <c r="F316" s="542" t="str">
        <f t="shared" si="8"/>
        <v>-</v>
      </c>
      <c r="G316" s="543"/>
      <c r="H316" s="543"/>
      <c r="I316" s="542" t="str">
        <f t="shared" si="9"/>
        <v>-</v>
      </c>
      <c r="J316" s="541"/>
    </row>
    <row r="317" spans="1:10">
      <c r="A317" s="7">
        <v>2702</v>
      </c>
      <c r="B317" s="545" t="s">
        <v>1076</v>
      </c>
      <c r="C317" s="544" t="s">
        <v>1018</v>
      </c>
      <c r="D317" s="543"/>
      <c r="E317" s="543"/>
      <c r="F317" s="542" t="str">
        <f t="shared" si="8"/>
        <v>-</v>
      </c>
      <c r="G317" s="543"/>
      <c r="H317" s="543"/>
      <c r="I317" s="542" t="str">
        <f t="shared" si="9"/>
        <v>-</v>
      </c>
      <c r="J317" s="541"/>
    </row>
    <row r="318" spans="1:10">
      <c r="A318" s="7">
        <v>2710</v>
      </c>
      <c r="B318" s="545" t="s">
        <v>1077</v>
      </c>
      <c r="C318" s="544" t="s">
        <v>894</v>
      </c>
      <c r="D318" s="543"/>
      <c r="E318" s="543"/>
      <c r="F318" s="542" t="str">
        <f t="shared" si="8"/>
        <v>-</v>
      </c>
      <c r="G318" s="543"/>
      <c r="H318" s="543"/>
      <c r="I318" s="542" t="str">
        <f t="shared" si="9"/>
        <v>-</v>
      </c>
      <c r="J318" s="541"/>
    </row>
    <row r="319" spans="1:10">
      <c r="A319" s="7">
        <v>2711</v>
      </c>
      <c r="B319" s="545" t="s">
        <v>1077</v>
      </c>
      <c r="C319" s="544" t="s">
        <v>894</v>
      </c>
      <c r="D319" s="543"/>
      <c r="E319" s="543"/>
      <c r="F319" s="542" t="str">
        <f t="shared" si="8"/>
        <v>-</v>
      </c>
      <c r="G319" s="543"/>
      <c r="H319" s="543"/>
      <c r="I319" s="542" t="str">
        <f t="shared" si="9"/>
        <v>-</v>
      </c>
      <c r="J319" s="541"/>
    </row>
    <row r="320" spans="1:10">
      <c r="A320" s="7">
        <v>2712</v>
      </c>
      <c r="B320" s="545" t="s">
        <v>1077</v>
      </c>
      <c r="C320" s="544" t="s">
        <v>1018</v>
      </c>
      <c r="D320" s="543"/>
      <c r="E320" s="543"/>
      <c r="F320" s="542" t="str">
        <f t="shared" si="8"/>
        <v>-</v>
      </c>
      <c r="G320" s="543"/>
      <c r="H320" s="543"/>
      <c r="I320" s="542" t="str">
        <f t="shared" si="9"/>
        <v>-</v>
      </c>
      <c r="J320" s="541"/>
    </row>
    <row r="321" spans="1:10">
      <c r="A321" s="7">
        <v>2721</v>
      </c>
      <c r="B321" s="545" t="s">
        <v>1078</v>
      </c>
      <c r="C321" s="544" t="s">
        <v>894</v>
      </c>
      <c r="D321" s="543"/>
      <c r="E321" s="543"/>
      <c r="F321" s="542" t="str">
        <f t="shared" si="8"/>
        <v>-</v>
      </c>
      <c r="G321" s="543"/>
      <c r="H321" s="543"/>
      <c r="I321" s="542" t="str">
        <f t="shared" si="9"/>
        <v>-</v>
      </c>
      <c r="J321" s="541"/>
    </row>
    <row r="322" spans="1:10">
      <c r="A322" s="7">
        <v>2722</v>
      </c>
      <c r="B322" s="545" t="s">
        <v>1078</v>
      </c>
      <c r="C322" s="544" t="s">
        <v>894</v>
      </c>
      <c r="D322" s="543"/>
      <c r="E322" s="543"/>
      <c r="F322" s="542" t="str">
        <f t="shared" si="8"/>
        <v>-</v>
      </c>
      <c r="G322" s="543"/>
      <c r="H322" s="543"/>
      <c r="I322" s="542" t="str">
        <f t="shared" si="9"/>
        <v>-</v>
      </c>
      <c r="J322" s="541"/>
    </row>
    <row r="323" spans="1:10">
      <c r="A323" s="7">
        <v>2723</v>
      </c>
      <c r="B323" s="545" t="s">
        <v>1078</v>
      </c>
      <c r="C323" s="544" t="s">
        <v>1018</v>
      </c>
      <c r="D323" s="543"/>
      <c r="E323" s="543"/>
      <c r="F323" s="542" t="str">
        <f t="shared" si="8"/>
        <v>-</v>
      </c>
      <c r="G323" s="543"/>
      <c r="H323" s="543"/>
      <c r="I323" s="542" t="str">
        <f t="shared" si="9"/>
        <v>-</v>
      </c>
      <c r="J323" s="541"/>
    </row>
    <row r="324" spans="1:10">
      <c r="A324" s="7">
        <v>2724</v>
      </c>
      <c r="B324" s="545" t="s">
        <v>1078</v>
      </c>
      <c r="C324" s="544" t="s">
        <v>892</v>
      </c>
      <c r="D324" s="543"/>
      <c r="E324" s="543"/>
      <c r="F324" s="542" t="str">
        <f t="shared" si="8"/>
        <v>-</v>
      </c>
      <c r="G324" s="543"/>
      <c r="H324" s="543"/>
      <c r="I324" s="542" t="str">
        <f t="shared" si="9"/>
        <v>-</v>
      </c>
      <c r="J324" s="541"/>
    </row>
    <row r="325" spans="1:10">
      <c r="A325" s="7">
        <v>2725</v>
      </c>
      <c r="B325" s="545" t="s">
        <v>1079</v>
      </c>
      <c r="C325" s="544" t="s">
        <v>896</v>
      </c>
      <c r="D325" s="543"/>
      <c r="E325" s="543"/>
      <c r="F325" s="542"/>
      <c r="G325" s="543"/>
      <c r="H325" s="543"/>
      <c r="I325" s="542"/>
      <c r="J325" s="541"/>
    </row>
    <row r="326" spans="1:10">
      <c r="A326" s="7">
        <v>2730</v>
      </c>
      <c r="B326" s="545" t="s">
        <v>1080</v>
      </c>
      <c r="C326" s="544" t="s">
        <v>894</v>
      </c>
      <c r="D326" s="543"/>
      <c r="E326" s="543"/>
      <c r="F326" s="542" t="str">
        <f t="shared" si="8"/>
        <v>-</v>
      </c>
      <c r="G326" s="543"/>
      <c r="H326" s="543"/>
      <c r="I326" s="542" t="str">
        <f t="shared" si="9"/>
        <v>-</v>
      </c>
      <c r="J326" s="541"/>
    </row>
    <row r="327" spans="1:10">
      <c r="A327" s="7">
        <v>2731</v>
      </c>
      <c r="B327" s="545" t="s">
        <v>1080</v>
      </c>
      <c r="C327" s="544" t="s">
        <v>894</v>
      </c>
      <c r="D327" s="543"/>
      <c r="E327" s="543"/>
      <c r="F327" s="542" t="str">
        <f t="shared" si="8"/>
        <v>-</v>
      </c>
      <c r="G327" s="543"/>
      <c r="H327" s="543"/>
      <c r="I327" s="542" t="str">
        <f t="shared" si="9"/>
        <v>-</v>
      </c>
      <c r="J327" s="541"/>
    </row>
    <row r="328" spans="1:10">
      <c r="A328" s="7">
        <v>2810</v>
      </c>
      <c r="B328" s="545" t="s">
        <v>1081</v>
      </c>
      <c r="C328" s="544" t="s">
        <v>894</v>
      </c>
      <c r="D328" s="543"/>
      <c r="E328" s="543"/>
      <c r="F328" s="542" t="str">
        <f t="shared" si="8"/>
        <v>-</v>
      </c>
      <c r="G328" s="543"/>
      <c r="H328" s="543"/>
      <c r="I328" s="542" t="str">
        <f t="shared" si="9"/>
        <v>-</v>
      </c>
      <c r="J328" s="541"/>
    </row>
    <row r="329" spans="1:10">
      <c r="A329" s="7">
        <v>2811</v>
      </c>
      <c r="B329" s="545" t="s">
        <v>1081</v>
      </c>
      <c r="C329" s="544" t="s">
        <v>894</v>
      </c>
      <c r="D329" s="543"/>
      <c r="E329" s="543"/>
      <c r="F329" s="542" t="str">
        <f t="shared" si="8"/>
        <v>-</v>
      </c>
      <c r="G329" s="543"/>
      <c r="H329" s="543"/>
      <c r="I329" s="542" t="str">
        <f t="shared" si="9"/>
        <v>-</v>
      </c>
      <c r="J329" s="541"/>
    </row>
    <row r="330" spans="1:10">
      <c r="A330" s="7">
        <v>2812</v>
      </c>
      <c r="B330" s="545" t="s">
        <v>1081</v>
      </c>
      <c r="C330" s="544" t="s">
        <v>894</v>
      </c>
      <c r="D330" s="543"/>
      <c r="E330" s="543"/>
      <c r="F330" s="542" t="str">
        <f t="shared" si="8"/>
        <v>-</v>
      </c>
      <c r="G330" s="543"/>
      <c r="H330" s="543"/>
      <c r="I330" s="542" t="str">
        <f t="shared" si="9"/>
        <v>-</v>
      </c>
      <c r="J330" s="541"/>
    </row>
    <row r="331" spans="1:10">
      <c r="A331" s="7">
        <v>2813</v>
      </c>
      <c r="B331" s="545" t="s">
        <v>1081</v>
      </c>
      <c r="C331" s="544" t="s">
        <v>894</v>
      </c>
      <c r="D331" s="543"/>
      <c r="E331" s="543"/>
      <c r="F331" s="542" t="str">
        <f t="shared" si="8"/>
        <v>-</v>
      </c>
      <c r="G331" s="543"/>
      <c r="H331" s="543"/>
      <c r="I331" s="542" t="str">
        <f t="shared" si="9"/>
        <v>-</v>
      </c>
      <c r="J331" s="541"/>
    </row>
    <row r="332" spans="1:10">
      <c r="A332" s="7">
        <v>2820</v>
      </c>
      <c r="B332" s="545" t="s">
        <v>1082</v>
      </c>
      <c r="C332" s="544" t="s">
        <v>894</v>
      </c>
      <c r="D332" s="543"/>
      <c r="E332" s="543"/>
      <c r="F332" s="542" t="str">
        <f t="shared" si="8"/>
        <v>-</v>
      </c>
      <c r="G332" s="543"/>
      <c r="H332" s="543"/>
      <c r="I332" s="542" t="str">
        <f t="shared" si="9"/>
        <v>-</v>
      </c>
      <c r="J332" s="541"/>
    </row>
    <row r="333" spans="1:10">
      <c r="A333" s="7">
        <v>2830</v>
      </c>
      <c r="B333" s="545" t="s">
        <v>1083</v>
      </c>
      <c r="C333" s="544" t="s">
        <v>892</v>
      </c>
      <c r="D333" s="543"/>
      <c r="E333" s="543"/>
      <c r="F333" s="542" t="str">
        <f t="shared" si="8"/>
        <v>-</v>
      </c>
      <c r="G333" s="543"/>
      <c r="H333" s="543"/>
      <c r="I333" s="542" t="str">
        <f t="shared" si="9"/>
        <v>-</v>
      </c>
      <c r="J333" s="541"/>
    </row>
    <row r="334" spans="1:10">
      <c r="A334" s="7">
        <v>2831</v>
      </c>
      <c r="B334" s="545" t="s">
        <v>1083</v>
      </c>
      <c r="C334" s="544" t="s">
        <v>894</v>
      </c>
      <c r="D334" s="543"/>
      <c r="E334" s="543"/>
      <c r="F334" s="542" t="str">
        <f t="shared" si="8"/>
        <v>-</v>
      </c>
      <c r="G334" s="543"/>
      <c r="H334" s="543"/>
      <c r="I334" s="542" t="str">
        <f t="shared" si="9"/>
        <v>-</v>
      </c>
      <c r="J334" s="541"/>
    </row>
    <row r="335" spans="1:10">
      <c r="A335" s="7">
        <v>2832</v>
      </c>
      <c r="B335" s="545" t="s">
        <v>1083</v>
      </c>
      <c r="C335" s="544" t="s">
        <v>894</v>
      </c>
      <c r="D335" s="543"/>
      <c r="E335" s="543"/>
      <c r="F335" s="542" t="str">
        <f t="shared" si="8"/>
        <v>-</v>
      </c>
      <c r="G335" s="543"/>
      <c r="H335" s="543"/>
      <c r="I335" s="542" t="str">
        <f t="shared" si="9"/>
        <v>-</v>
      </c>
      <c r="J335" s="541"/>
    </row>
    <row r="336" spans="1:10">
      <c r="A336" s="7">
        <v>2833</v>
      </c>
      <c r="B336" s="545" t="s">
        <v>1083</v>
      </c>
      <c r="C336" s="544" t="s">
        <v>894</v>
      </c>
      <c r="D336" s="543"/>
      <c r="E336" s="543"/>
      <c r="F336" s="542" t="str">
        <f t="shared" si="8"/>
        <v>-</v>
      </c>
      <c r="G336" s="543"/>
      <c r="H336" s="543"/>
      <c r="I336" s="542" t="str">
        <f t="shared" si="9"/>
        <v>-</v>
      </c>
      <c r="J336" s="541"/>
    </row>
    <row r="337" spans="1:10">
      <c r="A337" s="7">
        <v>2834</v>
      </c>
      <c r="B337" s="545" t="s">
        <v>1083</v>
      </c>
      <c r="C337" s="544" t="s">
        <v>894</v>
      </c>
      <c r="D337" s="543"/>
      <c r="E337" s="543"/>
      <c r="F337" s="542" t="str">
        <f t="shared" si="8"/>
        <v>-</v>
      </c>
      <c r="G337" s="543"/>
      <c r="H337" s="543"/>
      <c r="I337" s="542" t="str">
        <f t="shared" si="9"/>
        <v>-</v>
      </c>
      <c r="J337" s="541"/>
    </row>
    <row r="338" spans="1:10">
      <c r="A338" s="7">
        <v>2835</v>
      </c>
      <c r="B338" s="545" t="s">
        <v>1083</v>
      </c>
      <c r="C338" s="544" t="s">
        <v>1018</v>
      </c>
      <c r="D338" s="543"/>
      <c r="E338" s="543"/>
      <c r="F338" s="542" t="str">
        <f t="shared" si="8"/>
        <v>-</v>
      </c>
      <c r="G338" s="543"/>
      <c r="H338" s="543"/>
      <c r="I338" s="542" t="str">
        <f t="shared" si="9"/>
        <v>-</v>
      </c>
      <c r="J338" s="541"/>
    </row>
    <row r="339" spans="1:10">
      <c r="A339" s="7">
        <v>2836</v>
      </c>
      <c r="B339" s="545" t="s">
        <v>1083</v>
      </c>
      <c r="C339" s="544" t="s">
        <v>894</v>
      </c>
      <c r="D339" s="543"/>
      <c r="E339" s="543"/>
      <c r="F339" s="542" t="str">
        <f t="shared" si="8"/>
        <v>-</v>
      </c>
      <c r="G339" s="543"/>
      <c r="H339" s="543"/>
      <c r="I339" s="542" t="str">
        <f t="shared" si="9"/>
        <v>-</v>
      </c>
      <c r="J339" s="541"/>
    </row>
    <row r="340" spans="1:10">
      <c r="A340" s="7">
        <v>2840</v>
      </c>
      <c r="B340" s="545" t="s">
        <v>1084</v>
      </c>
      <c r="C340" s="544" t="s">
        <v>1018</v>
      </c>
      <c r="D340" s="543"/>
      <c r="E340" s="543"/>
      <c r="F340" s="542" t="str">
        <f t="shared" si="8"/>
        <v>-</v>
      </c>
      <c r="G340" s="543"/>
      <c r="H340" s="543"/>
      <c r="I340" s="542" t="str">
        <f t="shared" si="9"/>
        <v>-</v>
      </c>
      <c r="J340" s="541"/>
    </row>
    <row r="341" spans="1:10">
      <c r="A341" s="7">
        <v>3000</v>
      </c>
      <c r="B341" s="545" t="s">
        <v>1085</v>
      </c>
      <c r="C341" s="544" t="s">
        <v>1018</v>
      </c>
      <c r="D341" s="543"/>
      <c r="E341" s="543"/>
      <c r="F341" s="542" t="str">
        <f t="shared" si="8"/>
        <v>-</v>
      </c>
      <c r="G341" s="543"/>
      <c r="H341" s="543"/>
      <c r="I341" s="542" t="str">
        <f t="shared" si="9"/>
        <v>-</v>
      </c>
      <c r="J341" s="541"/>
    </row>
    <row r="342" spans="1:10">
      <c r="A342" s="7">
        <v>3001</v>
      </c>
      <c r="B342" s="545" t="s">
        <v>1085</v>
      </c>
      <c r="C342" s="544" t="s">
        <v>1018</v>
      </c>
      <c r="D342" s="543"/>
      <c r="E342" s="543"/>
      <c r="F342" s="542" t="str">
        <f t="shared" ref="F342:F351" si="10">IF(ISERROR((D342-E342)/E342),"-",(D342-E342)/E342)</f>
        <v>-</v>
      </c>
      <c r="G342" s="543"/>
      <c r="H342" s="543"/>
      <c r="I342" s="542" t="str">
        <f t="shared" ref="I342:I351" si="11">IF(ISERROR((G342-H342)/H342),"-",(G342-H342)/H342)</f>
        <v>-</v>
      </c>
      <c r="J342" s="541"/>
    </row>
    <row r="343" spans="1:10">
      <c r="A343" s="7">
        <v>3002</v>
      </c>
      <c r="B343" s="545" t="s">
        <v>1085</v>
      </c>
      <c r="C343" s="544" t="s">
        <v>1018</v>
      </c>
      <c r="D343" s="543"/>
      <c r="E343" s="543"/>
      <c r="F343" s="542" t="str">
        <f t="shared" si="10"/>
        <v>-</v>
      </c>
      <c r="G343" s="543"/>
      <c r="H343" s="543"/>
      <c r="I343" s="542" t="str">
        <f t="shared" si="11"/>
        <v>-</v>
      </c>
      <c r="J343" s="541"/>
    </row>
    <row r="344" spans="1:10">
      <c r="A344" s="7">
        <v>3003</v>
      </c>
      <c r="B344" s="545" t="s">
        <v>1085</v>
      </c>
      <c r="C344" s="544" t="s">
        <v>894</v>
      </c>
      <c r="D344" s="543"/>
      <c r="E344" s="543"/>
      <c r="F344" s="542" t="str">
        <f t="shared" si="10"/>
        <v>-</v>
      </c>
      <c r="G344" s="543"/>
      <c r="H344" s="543"/>
      <c r="I344" s="542" t="str">
        <f t="shared" si="11"/>
        <v>-</v>
      </c>
      <c r="J344" s="541"/>
    </row>
    <row r="345" spans="1:10">
      <c r="A345" s="7">
        <v>3004</v>
      </c>
      <c r="B345" s="545" t="s">
        <v>1085</v>
      </c>
      <c r="C345" s="544" t="s">
        <v>894</v>
      </c>
      <c r="D345" s="543"/>
      <c r="E345" s="543"/>
      <c r="F345" s="542" t="str">
        <f t="shared" si="10"/>
        <v>-</v>
      </c>
      <c r="G345" s="543"/>
      <c r="H345" s="543"/>
      <c r="I345" s="542" t="str">
        <f t="shared" si="11"/>
        <v>-</v>
      </c>
      <c r="J345" s="541"/>
    </row>
    <row r="346" spans="1:10">
      <c r="A346" s="7">
        <v>3005</v>
      </c>
      <c r="B346" s="545" t="s">
        <v>1085</v>
      </c>
      <c r="C346" s="544" t="s">
        <v>894</v>
      </c>
      <c r="D346" s="543"/>
      <c r="E346" s="543"/>
      <c r="F346" s="542" t="str">
        <f t="shared" si="10"/>
        <v>-</v>
      </c>
      <c r="G346" s="543"/>
      <c r="H346" s="543"/>
      <c r="I346" s="542" t="str">
        <f t="shared" si="11"/>
        <v>-</v>
      </c>
      <c r="J346" s="541"/>
    </row>
    <row r="347" spans="1:10">
      <c r="A347" s="7">
        <v>3006</v>
      </c>
      <c r="B347" s="545" t="s">
        <v>1085</v>
      </c>
      <c r="C347" s="544" t="s">
        <v>894</v>
      </c>
      <c r="D347" s="543"/>
      <c r="E347" s="543"/>
      <c r="F347" s="542" t="str">
        <f t="shared" si="10"/>
        <v>-</v>
      </c>
      <c r="G347" s="543"/>
      <c r="H347" s="543"/>
      <c r="I347" s="542" t="str">
        <f t="shared" si="11"/>
        <v>-</v>
      </c>
      <c r="J347" s="541"/>
    </row>
    <row r="348" spans="1:10">
      <c r="A348" s="7">
        <v>3007</v>
      </c>
      <c r="B348" s="545" t="s">
        <v>1085</v>
      </c>
      <c r="C348" s="544" t="s">
        <v>1018</v>
      </c>
      <c r="D348" s="543"/>
      <c r="E348" s="543"/>
      <c r="F348" s="542" t="str">
        <f t="shared" si="10"/>
        <v>-</v>
      </c>
      <c r="G348" s="543"/>
      <c r="H348" s="543"/>
      <c r="I348" s="542" t="str">
        <f t="shared" si="11"/>
        <v>-</v>
      </c>
      <c r="J348" s="541"/>
    </row>
    <row r="349" spans="1:10">
      <c r="A349" s="7">
        <v>3008</v>
      </c>
      <c r="B349" s="545" t="s">
        <v>1085</v>
      </c>
      <c r="C349" s="544" t="s">
        <v>1018</v>
      </c>
      <c r="D349" s="543"/>
      <c r="E349" s="543"/>
      <c r="F349" s="542" t="str">
        <f t="shared" si="10"/>
        <v>-</v>
      </c>
      <c r="G349" s="543"/>
      <c r="H349" s="543"/>
      <c r="I349" s="542" t="str">
        <f t="shared" si="11"/>
        <v>-</v>
      </c>
      <c r="J349" s="541"/>
    </row>
    <row r="350" spans="1:10">
      <c r="A350" s="7">
        <v>3009</v>
      </c>
      <c r="B350" s="545" t="s">
        <v>1085</v>
      </c>
      <c r="C350" s="544" t="s">
        <v>892</v>
      </c>
      <c r="D350" s="543"/>
      <c r="E350" s="543"/>
      <c r="F350" s="542" t="str">
        <f t="shared" si="10"/>
        <v>-</v>
      </c>
      <c r="G350" s="543"/>
      <c r="H350" s="543"/>
      <c r="I350" s="542" t="str">
        <f t="shared" si="11"/>
        <v>-</v>
      </c>
      <c r="J350" s="541"/>
    </row>
    <row r="351" spans="1:10">
      <c r="A351" s="7">
        <v>3010</v>
      </c>
      <c r="B351" s="545" t="s">
        <v>1085</v>
      </c>
      <c r="C351" s="544" t="s">
        <v>1018</v>
      </c>
      <c r="D351" s="543"/>
      <c r="E351" s="543"/>
      <c r="F351" s="542" t="str">
        <f t="shared" si="10"/>
        <v>-</v>
      </c>
      <c r="G351" s="543"/>
      <c r="H351" s="543"/>
      <c r="I351" s="542" t="str">
        <f t="shared" si="11"/>
        <v>-</v>
      </c>
      <c r="J351" s="541"/>
    </row>
    <row r="352" spans="1:10">
      <c r="A352" s="7">
        <v>3011</v>
      </c>
      <c r="B352" s="545" t="s">
        <v>1085</v>
      </c>
      <c r="C352" s="544" t="s">
        <v>1061</v>
      </c>
      <c r="D352" s="543"/>
      <c r="E352" s="543"/>
      <c r="F352" s="542"/>
      <c r="G352" s="543"/>
      <c r="H352" s="543"/>
      <c r="I352" s="542"/>
      <c r="J352" s="541"/>
    </row>
    <row r="353" spans="1:10">
      <c r="A353" s="7">
        <v>3012</v>
      </c>
      <c r="B353" s="545" t="s">
        <v>1085</v>
      </c>
      <c r="C353" s="544" t="s">
        <v>894</v>
      </c>
      <c r="D353" s="543"/>
      <c r="E353" s="543"/>
      <c r="F353" s="542"/>
      <c r="G353" s="543"/>
      <c r="H353" s="543"/>
      <c r="I353" s="542"/>
      <c r="J353" s="541"/>
    </row>
    <row r="354" spans="1:10">
      <c r="A354" s="7">
        <v>3013</v>
      </c>
      <c r="B354" s="545" t="s">
        <v>1085</v>
      </c>
      <c r="C354" s="544" t="s">
        <v>1061</v>
      </c>
      <c r="D354" s="543"/>
      <c r="E354" s="543"/>
      <c r="F354" s="542"/>
      <c r="G354" s="543"/>
      <c r="H354" s="543"/>
      <c r="I354" s="542"/>
      <c r="J354" s="541"/>
    </row>
    <row r="355" spans="1:10">
      <c r="A355" s="7">
        <v>3014</v>
      </c>
      <c r="B355" s="545" t="s">
        <v>1085</v>
      </c>
      <c r="C355" s="544" t="s">
        <v>896</v>
      </c>
      <c r="D355" s="543"/>
      <c r="E355" s="543"/>
      <c r="F355" s="542"/>
      <c r="G355" s="543"/>
      <c r="H355" s="543"/>
      <c r="I355" s="542"/>
      <c r="J355" s="541"/>
    </row>
    <row r="356" spans="1:10">
      <c r="A356" s="7">
        <v>3015</v>
      </c>
      <c r="B356" s="545" t="s">
        <v>1085</v>
      </c>
      <c r="C356" s="544" t="s">
        <v>896</v>
      </c>
      <c r="D356" s="543"/>
      <c r="E356" s="543"/>
      <c r="F356" s="542"/>
      <c r="G356" s="543"/>
      <c r="H356" s="543"/>
      <c r="I356" s="542"/>
      <c r="J356" s="541"/>
    </row>
    <row r="357" spans="1:10">
      <c r="A357" s="7">
        <v>3016</v>
      </c>
      <c r="B357" s="545" t="s">
        <v>1085</v>
      </c>
      <c r="C357" s="544" t="s">
        <v>1061</v>
      </c>
      <c r="D357" s="543"/>
      <c r="E357" s="543"/>
      <c r="F357" s="542"/>
      <c r="G357" s="543"/>
      <c r="H357" s="543"/>
      <c r="I357" s="542"/>
      <c r="J357" s="541"/>
    </row>
    <row r="358" spans="1:10">
      <c r="A358" s="7">
        <v>3017</v>
      </c>
      <c r="B358" s="545" t="s">
        <v>1085</v>
      </c>
      <c r="C358" s="544" t="s">
        <v>1061</v>
      </c>
      <c r="D358" s="543"/>
      <c r="E358" s="543"/>
      <c r="F358" s="542"/>
      <c r="G358" s="543"/>
      <c r="H358" s="543"/>
      <c r="I358" s="542"/>
      <c r="J358" s="541"/>
    </row>
    <row r="359" spans="1:10">
      <c r="A359" s="7">
        <v>3018</v>
      </c>
      <c r="B359" s="545" t="s">
        <v>1085</v>
      </c>
      <c r="C359" s="544" t="s">
        <v>896</v>
      </c>
      <c r="D359" s="543"/>
      <c r="E359" s="543"/>
      <c r="F359" s="542"/>
      <c r="G359" s="543"/>
      <c r="H359" s="543"/>
      <c r="I359" s="542"/>
      <c r="J359" s="541"/>
    </row>
    <row r="360" spans="1:10">
      <c r="A360" s="539" t="s">
        <v>86</v>
      </c>
      <c r="B360" s="540"/>
      <c r="C360" s="539"/>
      <c r="D360" s="538">
        <f>SUM(D4:D359)</f>
        <v>0</v>
      </c>
      <c r="E360" s="538">
        <f>SUM(E4:E359)</f>
        <v>0</v>
      </c>
      <c r="F360" s="537" t="str">
        <f t="shared" ref="F360" si="12">IF(ISERROR((D360-E360)/E360),"-",(D360-E360)/E360)</f>
        <v>-</v>
      </c>
      <c r="G360" s="538">
        <v>3582079.652000004</v>
      </c>
      <c r="H360" s="538">
        <f>SUM(H4:H359)</f>
        <v>0</v>
      </c>
      <c r="I360" s="537" t="str">
        <f t="shared" ref="I360" si="13">IF(ISERROR((G360-H360)/H360),"-",(G360-H360)/H360)</f>
        <v>-</v>
      </c>
      <c r="J360" s="536"/>
    </row>
  </sheetData>
  <pageMargins left="0.78740157480314965" right="0.78740157480314965" top="0.98425196850393704" bottom="0.98425196850393704" header="0.51181102362204722" footer="0.51181102362204722"/>
  <pageSetup paperSize="9" scale="56" orientation="portrait" r:id="rId1"/>
  <headerFooter alignWithMargins="0"/>
  <rowBreaks count="1" manualBreakCount="1">
    <brk id="252"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Q15" sqref="Q15"/>
    </sheetView>
  </sheetViews>
  <sheetFormatPr baseColWidth="10" defaultColWidth="11.26953125" defaultRowHeight="14"/>
  <cols>
    <col min="1" max="1" width="20.54296875" style="439" customWidth="1"/>
    <col min="2" max="2" width="11.26953125" style="439" bestFit="1" customWidth="1"/>
    <col min="3" max="4" width="9" style="439" bestFit="1" customWidth="1"/>
    <col min="5" max="5" width="10.1796875" style="439" customWidth="1"/>
    <col min="6" max="6" width="6.7265625" style="439" customWidth="1"/>
    <col min="7" max="7" width="5.7265625" style="439" customWidth="1"/>
    <col min="8" max="8" width="7.1796875" style="439" customWidth="1"/>
    <col min="9" max="10" width="8.26953125" style="439" customWidth="1"/>
    <col min="11" max="11" width="3.54296875" style="439" customWidth="1"/>
    <col min="12" max="12" width="4.26953125" style="439" customWidth="1"/>
    <col min="13" max="13" width="7.26953125" style="439" customWidth="1"/>
    <col min="14" max="14" width="12.54296875" style="439" customWidth="1"/>
    <col min="15" max="15" width="11.54296875" style="439" bestFit="1" customWidth="1"/>
    <col min="16" max="16384" width="11.26953125" style="439"/>
  </cols>
  <sheetData>
    <row r="1" spans="1:6" customFormat="1" ht="13">
      <c r="A1" s="6" t="s">
        <v>42</v>
      </c>
      <c r="B1" s="4"/>
    </row>
    <row r="3" spans="1:6">
      <c r="A3" s="440" t="s">
        <v>1086</v>
      </c>
      <c r="B3" s="440" t="s">
        <v>1087</v>
      </c>
      <c r="C3" s="440" t="s">
        <v>1088</v>
      </c>
      <c r="D3" s="440" t="s">
        <v>1089</v>
      </c>
      <c r="E3" s="440" t="s">
        <v>1090</v>
      </c>
      <c r="F3" s="440" t="s">
        <v>1091</v>
      </c>
    </row>
    <row r="4" spans="1:6">
      <c r="A4" s="440" t="s">
        <v>1092</v>
      </c>
      <c r="B4" s="1276"/>
      <c r="C4" s="1277"/>
      <c r="D4" s="442"/>
      <c r="E4" s="442">
        <f t="shared" ref="E4:E12" si="0">SUM(B4:D4)</f>
        <v>0</v>
      </c>
      <c r="F4" s="445" t="e">
        <f t="shared" ref="F4:F13" si="1">E4/$E$13</f>
        <v>#DIV/0!</v>
      </c>
    </row>
    <row r="5" spans="1:6">
      <c r="A5" s="440" t="s">
        <v>1093</v>
      </c>
      <c r="B5" s="1277"/>
      <c r="C5" s="1277"/>
      <c r="D5" s="442"/>
      <c r="E5" s="442">
        <f t="shared" si="0"/>
        <v>0</v>
      </c>
      <c r="F5" s="445" t="e">
        <f t="shared" si="1"/>
        <v>#DIV/0!</v>
      </c>
    </row>
    <row r="6" spans="1:6">
      <c r="A6" s="440" t="s">
        <v>547</v>
      </c>
      <c r="B6" s="1277"/>
      <c r="C6" s="1277"/>
      <c r="D6" s="442"/>
      <c r="E6" s="442">
        <f t="shared" si="0"/>
        <v>0</v>
      </c>
      <c r="F6" s="445" t="e">
        <f t="shared" si="1"/>
        <v>#DIV/0!</v>
      </c>
    </row>
    <row r="7" spans="1:6">
      <c r="A7" s="440" t="s">
        <v>1094</v>
      </c>
      <c r="B7" s="1277"/>
      <c r="C7" s="1277"/>
      <c r="D7" s="442"/>
      <c r="E7" s="442">
        <f t="shared" si="0"/>
        <v>0</v>
      </c>
      <c r="F7" s="445" t="e">
        <f t="shared" si="1"/>
        <v>#DIV/0!</v>
      </c>
    </row>
    <row r="8" spans="1:6">
      <c r="A8" s="1275" t="s">
        <v>1095</v>
      </c>
      <c r="B8" s="1277"/>
      <c r="C8" s="1277"/>
      <c r="D8" s="442"/>
      <c r="E8" s="442">
        <f t="shared" si="0"/>
        <v>0</v>
      </c>
      <c r="F8" s="445" t="e">
        <f t="shared" ref="F8" si="2">E8/$E$13</f>
        <v>#DIV/0!</v>
      </c>
    </row>
    <row r="9" spans="1:6">
      <c r="A9" s="440" t="s">
        <v>755</v>
      </c>
      <c r="B9" s="1277"/>
      <c r="C9" s="1277"/>
      <c r="D9" s="442"/>
      <c r="E9" s="442">
        <f t="shared" si="0"/>
        <v>0</v>
      </c>
      <c r="F9" s="445" t="e">
        <f t="shared" si="1"/>
        <v>#DIV/0!</v>
      </c>
    </row>
    <row r="10" spans="1:6">
      <c r="A10" s="440" t="s">
        <v>1096</v>
      </c>
      <c r="B10" s="1277"/>
      <c r="C10" s="1277"/>
      <c r="D10" s="442"/>
      <c r="E10" s="442">
        <f t="shared" si="0"/>
        <v>0</v>
      </c>
      <c r="F10" s="445" t="e">
        <f t="shared" si="1"/>
        <v>#DIV/0!</v>
      </c>
    </row>
    <row r="11" spans="1:6">
      <c r="A11" s="440" t="s">
        <v>612</v>
      </c>
      <c r="B11" s="1277"/>
      <c r="C11" s="1277"/>
      <c r="D11" s="442"/>
      <c r="E11" s="442">
        <f t="shared" si="0"/>
        <v>0</v>
      </c>
      <c r="F11" s="445" t="e">
        <f t="shared" si="1"/>
        <v>#DIV/0!</v>
      </c>
    </row>
    <row r="12" spans="1:6">
      <c r="A12" s="440" t="s">
        <v>647</v>
      </c>
      <c r="B12" s="1277"/>
      <c r="C12" s="1277"/>
      <c r="D12" s="442"/>
      <c r="E12" s="442">
        <f t="shared" si="0"/>
        <v>0</v>
      </c>
      <c r="F12" s="445" t="e">
        <f t="shared" si="1"/>
        <v>#DIV/0!</v>
      </c>
    </row>
    <row r="13" spans="1:6">
      <c r="A13" s="440" t="s">
        <v>1090</v>
      </c>
      <c r="B13" s="440">
        <f>SUM(B4:B12)</f>
        <v>0</v>
      </c>
      <c r="C13" s="440">
        <f>SUM(C4:C12)</f>
        <v>0</v>
      </c>
      <c r="D13" s="440">
        <f t="shared" ref="D13" si="3">SUM(D4:D12)</f>
        <v>0</v>
      </c>
      <c r="E13" s="440">
        <f t="shared" ref="E13" si="4">SUM(E4:E12)</f>
        <v>0</v>
      </c>
      <c r="F13" s="444" t="e">
        <f t="shared" si="1"/>
        <v>#DIV/0!</v>
      </c>
    </row>
    <row r="14" spans="1:6">
      <c r="A14" s="734" t="s">
        <v>1097</v>
      </c>
      <c r="B14" s="1278"/>
      <c r="C14" s="1278"/>
      <c r="D14" s="957"/>
      <c r="E14" s="957">
        <f>SUM(B14:D14)</f>
        <v>0</v>
      </c>
      <c r="F14" s="956"/>
    </row>
    <row r="15" spans="1:6">
      <c r="A15" s="440" t="s">
        <v>1098</v>
      </c>
      <c r="B15" s="956" t="e">
        <f>1-(B13/B14)</f>
        <v>#DIV/0!</v>
      </c>
      <c r="C15" s="956" t="e">
        <f>1-(C13/C14)</f>
        <v>#DIV/0!</v>
      </c>
      <c r="D15" s="956" t="e">
        <f>1-(D13/D14)</f>
        <v>#DIV/0!</v>
      </c>
      <c r="E15" s="956" t="e">
        <f>1-(E13/E14)</f>
        <v>#DIV/0!</v>
      </c>
      <c r="F15" s="956"/>
    </row>
    <row r="20" spans="7:17">
      <c r="G20" s="1279"/>
      <c r="Q20" s="1280">
        <f>1-(1439/1283777)</f>
        <v>0.99887908881371146</v>
      </c>
    </row>
  </sheetData>
  <phoneticPr fontId="29"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7"/>
  <sheetViews>
    <sheetView topLeftCell="D1" zoomScale="145" zoomScaleNormal="145" workbookViewId="0">
      <selection activeCell="E6" sqref="E6"/>
    </sheetView>
  </sheetViews>
  <sheetFormatPr baseColWidth="10" defaultColWidth="11.26953125" defaultRowHeight="10"/>
  <cols>
    <col min="1" max="1" width="4" style="1252" customWidth="1"/>
    <col min="2" max="2" width="11.7265625" style="1253" customWidth="1"/>
    <col min="3" max="3" width="6.54296875" style="1252" customWidth="1"/>
    <col min="4" max="4" width="5.54296875" style="1252" customWidth="1"/>
    <col min="5" max="5" width="6.26953125" style="1252" customWidth="1"/>
    <col min="6" max="6" width="25.26953125" style="1252" customWidth="1"/>
    <col min="7" max="7" width="11.81640625" style="1252" customWidth="1"/>
    <col min="8" max="8" width="18.453125" style="1252" customWidth="1"/>
    <col min="9" max="9" width="17.26953125" style="1252" customWidth="1"/>
    <col min="10" max="10" width="13.81640625" style="1252" customWidth="1"/>
    <col min="11" max="11" width="80.1796875" style="1254" customWidth="1"/>
    <col min="12" max="12" width="8.453125" style="1269" customWidth="1"/>
    <col min="13" max="13" width="55.26953125" style="1252" customWidth="1"/>
    <col min="14" max="14" width="33" style="1252" bestFit="1" customWidth="1"/>
    <col min="15" max="15" width="64.54296875" style="1252" bestFit="1" customWidth="1"/>
    <col min="16" max="16384" width="11.26953125" style="1252"/>
  </cols>
  <sheetData>
    <row r="1" spans="1:12" s="1249" customFormat="1" ht="13">
      <c r="A1" s="1246" t="s">
        <v>45</v>
      </c>
      <c r="B1" s="1247"/>
      <c r="C1" s="1248"/>
      <c r="D1" s="1248"/>
      <c r="E1" s="1248"/>
      <c r="F1" s="1248"/>
      <c r="K1" s="1250"/>
      <c r="L1" s="1268"/>
    </row>
    <row r="3" spans="1:12">
      <c r="A3" s="1251" t="s">
        <v>131</v>
      </c>
      <c r="B3" s="1256" t="s">
        <v>1099</v>
      </c>
      <c r="C3" s="1255" t="s">
        <v>1100</v>
      </c>
      <c r="D3" s="1255" t="s">
        <v>1101</v>
      </c>
      <c r="E3" s="1255" t="s">
        <v>1102</v>
      </c>
      <c r="F3" s="1255" t="s">
        <v>1103</v>
      </c>
      <c r="G3" s="1255" t="s">
        <v>1104</v>
      </c>
      <c r="H3" s="1255" t="s">
        <v>1105</v>
      </c>
      <c r="I3" s="1255" t="s">
        <v>1106</v>
      </c>
      <c r="J3" s="1255" t="s">
        <v>1107</v>
      </c>
      <c r="K3" s="1255" t="s">
        <v>1108</v>
      </c>
      <c r="L3" s="1270" t="s">
        <v>1109</v>
      </c>
    </row>
    <row r="4" spans="1:12" ht="10.5">
      <c r="A4" s="1261">
        <v>1</v>
      </c>
      <c r="B4" s="1257">
        <v>44621</v>
      </c>
      <c r="C4" s="1258">
        <v>0.32708333333333334</v>
      </c>
      <c r="D4" s="1259">
        <v>2812</v>
      </c>
      <c r="E4" s="1259">
        <v>2</v>
      </c>
      <c r="F4" s="1259" t="s">
        <v>1110</v>
      </c>
      <c r="G4" s="1259" t="s">
        <v>894</v>
      </c>
      <c r="H4" s="1259" t="s">
        <v>1111</v>
      </c>
      <c r="I4" s="1259" t="s">
        <v>1112</v>
      </c>
      <c r="J4" s="1259" t="s">
        <v>1113</v>
      </c>
      <c r="K4" s="1260" t="s">
        <v>1114</v>
      </c>
      <c r="L4" s="1271">
        <v>7.4569999999999999</v>
      </c>
    </row>
    <row r="5" spans="1:12" ht="10.5">
      <c r="A5" s="1261" t="s">
        <v>1834</v>
      </c>
      <c r="B5" s="1257"/>
      <c r="C5" s="1258"/>
      <c r="D5" s="1259"/>
      <c r="E5" s="1259" t="s">
        <v>1834</v>
      </c>
      <c r="F5" s="1259"/>
      <c r="G5" s="1259"/>
      <c r="H5" s="1259"/>
      <c r="I5" s="1259"/>
      <c r="J5" s="1259"/>
      <c r="K5" s="1260"/>
      <c r="L5" s="1271"/>
    </row>
    <row r="6" spans="1:12" ht="10.5">
      <c r="A6" s="1264"/>
      <c r="B6" s="1265"/>
      <c r="C6" s="1266"/>
      <c r="D6" s="1266"/>
      <c r="E6" s="1266"/>
      <c r="F6" s="1266"/>
      <c r="G6" s="1266"/>
      <c r="H6" s="1266"/>
      <c r="I6" s="1266"/>
      <c r="J6" s="1266"/>
      <c r="K6" s="1267" t="s">
        <v>86</v>
      </c>
      <c r="L6" s="1272">
        <f>SUM(L4:L5)</f>
        <v>7.4569999999999999</v>
      </c>
    </row>
    <row r="7" spans="1:12">
      <c r="A7" s="1254"/>
      <c r="B7" s="1262"/>
      <c r="C7" s="1254"/>
      <c r="D7" s="1254"/>
      <c r="E7" s="1254"/>
      <c r="F7" s="1254"/>
      <c r="G7" s="1254"/>
      <c r="H7" s="1254"/>
      <c r="I7" s="1254"/>
      <c r="J7" s="1254"/>
      <c r="L7" s="1273"/>
    </row>
    <row r="8" spans="1:12">
      <c r="A8" s="1254"/>
      <c r="B8" s="1262"/>
      <c r="C8" s="1254"/>
      <c r="D8" s="1254"/>
      <c r="E8" s="1254"/>
      <c r="F8" s="1254"/>
      <c r="G8" s="1254"/>
      <c r="H8" s="1254"/>
      <c r="I8" s="1254"/>
      <c r="J8" s="1254"/>
      <c r="L8" s="1273"/>
    </row>
    <row r="9" spans="1:12">
      <c r="A9" s="1254"/>
      <c r="B9" s="1262"/>
      <c r="C9" s="1254"/>
      <c r="D9" s="1254"/>
      <c r="E9" s="1254"/>
      <c r="F9" s="1254"/>
      <c r="G9" s="1254"/>
      <c r="H9" s="1254"/>
      <c r="I9" s="1254"/>
      <c r="J9" s="1254"/>
      <c r="L9" s="1273"/>
    </row>
    <row r="10" spans="1:12">
      <c r="A10" s="1254"/>
      <c r="B10" s="1262"/>
      <c r="C10" s="1254"/>
      <c r="D10" s="1254"/>
      <c r="E10" s="1254"/>
      <c r="F10" s="1254"/>
      <c r="G10" s="1254"/>
      <c r="H10" s="1254"/>
      <c r="I10" s="1254"/>
      <c r="J10" s="1254"/>
      <c r="L10" s="1273"/>
    </row>
    <row r="11" spans="1:12">
      <c r="A11" s="1254"/>
      <c r="B11" s="1262"/>
      <c r="C11" s="1254"/>
      <c r="D11" s="1254"/>
      <c r="E11" s="1254"/>
      <c r="F11" s="1254"/>
      <c r="G11" s="1254"/>
      <c r="H11" s="1254"/>
      <c r="I11" s="1254"/>
      <c r="J11" s="1254"/>
      <c r="L11" s="1273"/>
    </row>
    <row r="12" spans="1:12">
      <c r="A12" s="1254"/>
      <c r="B12" s="1262"/>
      <c r="C12" s="1254"/>
      <c r="D12" s="1254"/>
      <c r="E12" s="1254"/>
      <c r="F12" s="1254"/>
      <c r="G12" s="1254"/>
      <c r="H12" s="1254"/>
      <c r="I12" s="1254"/>
      <c r="J12" s="1254"/>
      <c r="L12" s="1273"/>
    </row>
    <row r="13" spans="1:12">
      <c r="A13" s="1254"/>
      <c r="B13" s="1262"/>
      <c r="C13" s="1254"/>
      <c r="D13" s="1254"/>
      <c r="E13" s="1254"/>
      <c r="F13" s="1254"/>
      <c r="G13" s="1254"/>
      <c r="H13" s="1254"/>
      <c r="I13" s="1254"/>
      <c r="J13" s="1254"/>
      <c r="L13" s="1273"/>
    </row>
    <row r="14" spans="1:12">
      <c r="A14" s="1254"/>
      <c r="B14" s="1262"/>
      <c r="C14" s="1254"/>
      <c r="D14" s="1254"/>
      <c r="E14" s="1254"/>
      <c r="F14" s="1254"/>
      <c r="G14" s="1254"/>
      <c r="H14" s="1254"/>
      <c r="I14" s="1254"/>
      <c r="J14" s="1254"/>
      <c r="L14" s="1273"/>
    </row>
    <row r="15" spans="1:12">
      <c r="A15" s="1254"/>
      <c r="B15" s="1262"/>
      <c r="C15" s="1254"/>
      <c r="D15" s="1254"/>
      <c r="E15" s="1254"/>
      <c r="F15" s="1254"/>
      <c r="G15" s="1254"/>
      <c r="H15" s="1254"/>
      <c r="I15" s="1254"/>
      <c r="J15" s="1254"/>
      <c r="L15" s="1273"/>
    </row>
    <row r="16" spans="1:12">
      <c r="A16" s="1254"/>
      <c r="B16" s="1262"/>
      <c r="C16" s="1254"/>
      <c r="D16" s="1254"/>
      <c r="E16" s="1254"/>
      <c r="F16" s="1254"/>
      <c r="G16" s="1254"/>
      <c r="H16" s="1254"/>
      <c r="I16" s="1254"/>
      <c r="J16" s="1254"/>
      <c r="L16" s="1273"/>
    </row>
    <row r="17" spans="1:12">
      <c r="A17" s="1254"/>
      <c r="B17" s="1262"/>
      <c r="C17" s="1254"/>
      <c r="D17" s="1254"/>
      <c r="E17" s="1254"/>
      <c r="F17" s="1254"/>
      <c r="G17" s="1254"/>
      <c r="H17" s="1254"/>
      <c r="I17" s="1254"/>
      <c r="J17" s="1254"/>
      <c r="L17" s="1273"/>
    </row>
    <row r="18" spans="1:12">
      <c r="A18" s="1254"/>
      <c r="B18" s="1262"/>
      <c r="C18" s="1254"/>
      <c r="D18" s="1254"/>
      <c r="E18" s="1254"/>
      <c r="F18" s="1254"/>
      <c r="G18" s="1254"/>
      <c r="H18" s="1254"/>
      <c r="I18" s="1254"/>
      <c r="J18" s="1254"/>
      <c r="L18" s="1273"/>
    </row>
    <row r="19" spans="1:12">
      <c r="A19" s="1254"/>
      <c r="B19" s="1262"/>
      <c r="C19" s="1254"/>
      <c r="D19" s="1254"/>
      <c r="E19" s="1254"/>
      <c r="F19" s="1254"/>
      <c r="G19" s="1254"/>
      <c r="H19" s="1254"/>
      <c r="I19" s="1254"/>
      <c r="J19" s="1254"/>
      <c r="L19" s="1273"/>
    </row>
    <row r="20" spans="1:12">
      <c r="A20" s="1254"/>
      <c r="B20" s="1262"/>
      <c r="C20" s="1254"/>
      <c r="D20" s="1254"/>
      <c r="E20" s="1254"/>
      <c r="F20" s="1254"/>
      <c r="G20" s="1254"/>
      <c r="H20" s="1254"/>
      <c r="I20" s="1254"/>
      <c r="J20" s="1254"/>
      <c r="L20" s="1273"/>
    </row>
    <row r="21" spans="1:12">
      <c r="A21" s="1254"/>
      <c r="B21" s="1262"/>
      <c r="C21" s="1254"/>
      <c r="D21" s="1254"/>
      <c r="E21" s="1254"/>
      <c r="F21" s="1254"/>
      <c r="G21" s="1254"/>
      <c r="H21" s="1254"/>
      <c r="I21" s="1254"/>
      <c r="J21" s="1254"/>
      <c r="L21" s="1273"/>
    </row>
    <row r="22" spans="1:12">
      <c r="A22" s="1254"/>
      <c r="B22" s="1262"/>
      <c r="C22" s="1254"/>
      <c r="D22" s="1254"/>
      <c r="E22" s="1254"/>
      <c r="F22" s="1254"/>
      <c r="G22" s="1254"/>
      <c r="H22" s="1254"/>
      <c r="I22" s="1254"/>
      <c r="J22" s="1254"/>
      <c r="L22" s="1273"/>
    </row>
    <row r="23" spans="1:12">
      <c r="A23" s="1254"/>
      <c r="B23" s="1262"/>
      <c r="C23" s="1254"/>
      <c r="D23" s="1254"/>
      <c r="E23" s="1254"/>
      <c r="F23" s="1254"/>
      <c r="G23" s="1254"/>
      <c r="H23" s="1254"/>
      <c r="I23" s="1254"/>
      <c r="J23" s="1254"/>
      <c r="L23" s="1273"/>
    </row>
    <row r="24" spans="1:12">
      <c r="A24" s="1254"/>
      <c r="B24" s="1262"/>
      <c r="C24" s="1254"/>
      <c r="D24" s="1254"/>
      <c r="E24" s="1254"/>
      <c r="F24" s="1254"/>
      <c r="G24" s="1254"/>
      <c r="H24" s="1254"/>
      <c r="I24" s="1254"/>
      <c r="J24" s="1254"/>
      <c r="L24" s="1273"/>
    </row>
    <row r="25" spans="1:12">
      <c r="A25" s="1254"/>
      <c r="B25" s="1262"/>
      <c r="C25" s="1254"/>
      <c r="D25" s="1254"/>
      <c r="E25" s="1254"/>
      <c r="F25" s="1254"/>
      <c r="G25" s="1254"/>
      <c r="H25" s="1254"/>
      <c r="I25" s="1254"/>
      <c r="J25" s="1254"/>
      <c r="L25" s="1273"/>
    </row>
    <row r="26" spans="1:12">
      <c r="A26" s="1254"/>
      <c r="B26" s="1262"/>
      <c r="C26" s="1254"/>
      <c r="D26" s="1254"/>
      <c r="E26" s="1254"/>
      <c r="F26" s="1254"/>
      <c r="G26" s="1254"/>
      <c r="H26" s="1254"/>
      <c r="I26" s="1254"/>
      <c r="J26" s="1254"/>
      <c r="L26" s="1273"/>
    </row>
    <row r="27" spans="1:12">
      <c r="A27" s="1254"/>
      <c r="B27" s="1262"/>
      <c r="C27" s="1254"/>
      <c r="D27" s="1254"/>
      <c r="E27" s="1254"/>
      <c r="F27" s="1254"/>
      <c r="G27" s="1254"/>
      <c r="H27" s="1254"/>
      <c r="I27" s="1254"/>
      <c r="J27" s="1254"/>
      <c r="L27" s="1273"/>
    </row>
    <row r="28" spans="1:12">
      <c r="A28" s="1254"/>
      <c r="B28" s="1262"/>
      <c r="C28" s="1254"/>
      <c r="D28" s="1254"/>
      <c r="E28" s="1254"/>
      <c r="F28" s="1254"/>
      <c r="G28" s="1254"/>
      <c r="H28" s="1254"/>
      <c r="I28" s="1254"/>
      <c r="J28" s="1254"/>
      <c r="L28" s="1273"/>
    </row>
    <row r="29" spans="1:12">
      <c r="A29" s="1254"/>
      <c r="B29" s="1262"/>
      <c r="C29" s="1254"/>
      <c r="D29" s="1254"/>
      <c r="E29" s="1254"/>
      <c r="F29" s="1254"/>
      <c r="G29" s="1254"/>
      <c r="H29" s="1254"/>
      <c r="I29" s="1254"/>
      <c r="J29" s="1254"/>
      <c r="L29" s="1273"/>
    </row>
    <row r="30" spans="1:12">
      <c r="A30" s="1254"/>
      <c r="B30" s="1262"/>
      <c r="C30" s="1254"/>
      <c r="D30" s="1254"/>
      <c r="E30" s="1254"/>
      <c r="F30" s="1254"/>
      <c r="G30" s="1254"/>
      <c r="H30" s="1254"/>
      <c r="I30" s="1254"/>
      <c r="J30" s="1254"/>
      <c r="L30" s="1273"/>
    </row>
    <row r="31" spans="1:12">
      <c r="A31" s="1254"/>
      <c r="B31" s="1262"/>
      <c r="C31" s="1254"/>
      <c r="D31" s="1254"/>
      <c r="E31" s="1254"/>
      <c r="F31" s="1254"/>
      <c r="G31" s="1254"/>
      <c r="H31" s="1254"/>
      <c r="I31" s="1254"/>
      <c r="J31" s="1254"/>
      <c r="L31" s="1273"/>
    </row>
    <row r="32" spans="1:12">
      <c r="A32" s="1254"/>
      <c r="B32" s="1262"/>
      <c r="C32" s="1254"/>
      <c r="D32" s="1254"/>
      <c r="E32" s="1254"/>
      <c r="F32" s="1254"/>
      <c r="G32" s="1254"/>
      <c r="H32" s="1254"/>
      <c r="I32" s="1254"/>
      <c r="J32" s="1254"/>
      <c r="L32" s="1273"/>
    </row>
    <row r="33" spans="1:12">
      <c r="A33" s="1254"/>
      <c r="B33" s="1262"/>
      <c r="C33" s="1254"/>
      <c r="D33" s="1254"/>
      <c r="E33" s="1254"/>
      <c r="F33" s="1254"/>
      <c r="G33" s="1254"/>
      <c r="H33" s="1254"/>
      <c r="I33" s="1254"/>
      <c r="J33" s="1254"/>
      <c r="L33" s="1273"/>
    </row>
    <row r="34" spans="1:12">
      <c r="A34" s="1254"/>
      <c r="B34" s="1262"/>
      <c r="C34" s="1254"/>
      <c r="D34" s="1254"/>
      <c r="E34" s="1254"/>
      <c r="F34" s="1254"/>
      <c r="G34" s="1254"/>
      <c r="H34" s="1254"/>
      <c r="I34" s="1254"/>
      <c r="J34" s="1254"/>
      <c r="L34" s="1273"/>
    </row>
    <row r="35" spans="1:12">
      <c r="A35" s="1254"/>
      <c r="B35" s="1262"/>
      <c r="C35" s="1254"/>
      <c r="D35" s="1254"/>
      <c r="E35" s="1254"/>
      <c r="F35" s="1254"/>
      <c r="G35" s="1254"/>
      <c r="H35" s="1254"/>
      <c r="I35" s="1254"/>
      <c r="J35" s="1254"/>
      <c r="L35" s="1273"/>
    </row>
    <row r="36" spans="1:12">
      <c r="A36" s="1254"/>
      <c r="B36" s="1262"/>
      <c r="C36" s="1254"/>
      <c r="D36" s="1254"/>
      <c r="E36" s="1254"/>
      <c r="F36" s="1254"/>
      <c r="G36" s="1254"/>
      <c r="H36" s="1254"/>
      <c r="I36" s="1254"/>
      <c r="J36" s="1254"/>
      <c r="L36" s="1273"/>
    </row>
    <row r="37" spans="1:12">
      <c r="A37" s="1254"/>
      <c r="B37" s="1262"/>
      <c r="C37" s="1254"/>
      <c r="D37" s="1254"/>
      <c r="E37" s="1254"/>
      <c r="F37" s="1254"/>
      <c r="G37" s="1254"/>
      <c r="H37" s="1254"/>
      <c r="I37" s="1254"/>
      <c r="J37" s="1254"/>
      <c r="L37" s="1273"/>
    </row>
    <row r="38" spans="1:12">
      <c r="A38" s="1254"/>
      <c r="B38" s="1262"/>
      <c r="C38" s="1254"/>
      <c r="D38" s="1254"/>
      <c r="E38" s="1254"/>
      <c r="F38" s="1254"/>
      <c r="G38" s="1254"/>
      <c r="H38" s="1254"/>
      <c r="I38" s="1254"/>
      <c r="J38" s="1254"/>
      <c r="L38" s="1273"/>
    </row>
    <row r="39" spans="1:12">
      <c r="A39" s="1254"/>
      <c r="B39" s="1262"/>
      <c r="C39" s="1254"/>
      <c r="D39" s="1254"/>
      <c r="E39" s="1254"/>
      <c r="F39" s="1254"/>
      <c r="G39" s="1254"/>
      <c r="H39" s="1254"/>
      <c r="I39" s="1254"/>
      <c r="J39" s="1254"/>
      <c r="L39" s="1273"/>
    </row>
    <row r="40" spans="1:12">
      <c r="A40" s="1254"/>
      <c r="B40" s="1262"/>
      <c r="C40" s="1254"/>
      <c r="D40" s="1254"/>
      <c r="E40" s="1254"/>
      <c r="F40" s="1254"/>
      <c r="G40" s="1254"/>
      <c r="H40" s="1254"/>
      <c r="I40" s="1254"/>
      <c r="J40" s="1254"/>
      <c r="L40" s="1273"/>
    </row>
    <row r="41" spans="1:12">
      <c r="A41" s="1254"/>
      <c r="B41" s="1262"/>
      <c r="C41" s="1254"/>
      <c r="D41" s="1254"/>
      <c r="E41" s="1254"/>
      <c r="F41" s="1254"/>
      <c r="G41" s="1254"/>
      <c r="H41" s="1254"/>
      <c r="I41" s="1254"/>
      <c r="J41" s="1254"/>
      <c r="L41" s="1273"/>
    </row>
    <row r="42" spans="1:12">
      <c r="A42" s="1254"/>
      <c r="B42" s="1262"/>
      <c r="C42" s="1254"/>
      <c r="D42" s="1254"/>
      <c r="E42" s="1254"/>
      <c r="F42" s="1254"/>
      <c r="G42" s="1254"/>
      <c r="H42" s="1254"/>
      <c r="I42" s="1254"/>
      <c r="J42" s="1254"/>
      <c r="L42" s="1273"/>
    </row>
    <row r="43" spans="1:12">
      <c r="A43" s="1254"/>
      <c r="B43" s="1262"/>
      <c r="C43" s="1254"/>
      <c r="D43" s="1254"/>
      <c r="E43" s="1254"/>
      <c r="F43" s="1254"/>
      <c r="G43" s="1254"/>
      <c r="H43" s="1254"/>
      <c r="I43" s="1254"/>
      <c r="J43" s="1254"/>
      <c r="L43" s="1273"/>
    </row>
    <row r="44" spans="1:12">
      <c r="A44" s="1254"/>
      <c r="B44" s="1262"/>
      <c r="C44" s="1254"/>
      <c r="D44" s="1254"/>
      <c r="E44" s="1254"/>
      <c r="F44" s="1254"/>
      <c r="G44" s="1254"/>
      <c r="H44" s="1254"/>
      <c r="I44" s="1254"/>
      <c r="J44" s="1254"/>
      <c r="L44" s="1273"/>
    </row>
    <row r="45" spans="1:12">
      <c r="A45" s="1254"/>
      <c r="B45" s="1262"/>
      <c r="C45" s="1254"/>
      <c r="D45" s="1254"/>
      <c r="E45" s="1254"/>
      <c r="F45" s="1254"/>
      <c r="G45" s="1254"/>
      <c r="H45" s="1254"/>
      <c r="I45" s="1254"/>
      <c r="J45" s="1254"/>
      <c r="L45" s="1273"/>
    </row>
    <row r="46" spans="1:12">
      <c r="A46" s="1254"/>
      <c r="B46" s="1262"/>
      <c r="C46" s="1254"/>
      <c r="D46" s="1254"/>
      <c r="E46" s="1254"/>
      <c r="F46" s="1254"/>
      <c r="G46" s="1254"/>
      <c r="H46" s="1254"/>
      <c r="I46" s="1254"/>
      <c r="J46" s="1254"/>
      <c r="L46" s="1273"/>
    </row>
    <row r="47" spans="1:12">
      <c r="A47" s="1254"/>
      <c r="B47" s="1262"/>
      <c r="C47" s="1254"/>
      <c r="D47" s="1254"/>
      <c r="E47" s="1254"/>
      <c r="F47" s="1254"/>
      <c r="G47" s="1254"/>
      <c r="H47" s="1254"/>
      <c r="I47" s="1254"/>
      <c r="J47" s="1254"/>
      <c r="L47" s="1273"/>
    </row>
    <row r="48" spans="1:12">
      <c r="A48" s="1254"/>
      <c r="B48" s="1262"/>
      <c r="C48" s="1254"/>
      <c r="D48" s="1254"/>
      <c r="E48" s="1254"/>
      <c r="F48" s="1254"/>
      <c r="G48" s="1254"/>
      <c r="H48" s="1254"/>
      <c r="I48" s="1254"/>
      <c r="J48" s="1254"/>
      <c r="L48" s="1273"/>
    </row>
    <row r="49" spans="1:12">
      <c r="A49" s="1254"/>
      <c r="B49" s="1262"/>
      <c r="C49" s="1254"/>
      <c r="D49" s="1254"/>
      <c r="E49" s="1254"/>
      <c r="F49" s="1254"/>
      <c r="G49" s="1254"/>
      <c r="H49" s="1254"/>
      <c r="I49" s="1254"/>
      <c r="J49" s="1254"/>
      <c r="L49" s="1273"/>
    </row>
    <row r="50" spans="1:12">
      <c r="A50" s="1254"/>
      <c r="B50" s="1262"/>
      <c r="C50" s="1254"/>
      <c r="D50" s="1254"/>
      <c r="E50" s="1254"/>
      <c r="F50" s="1254"/>
      <c r="G50" s="1254"/>
      <c r="H50" s="1254"/>
      <c r="I50" s="1254"/>
      <c r="J50" s="1254"/>
      <c r="L50" s="1273"/>
    </row>
    <row r="51" spans="1:12">
      <c r="A51" s="1254"/>
      <c r="B51" s="1262"/>
      <c r="C51" s="1254"/>
      <c r="D51" s="1254"/>
      <c r="E51" s="1254"/>
      <c r="F51" s="1254"/>
      <c r="G51" s="1254"/>
      <c r="H51" s="1254"/>
      <c r="I51" s="1254"/>
      <c r="J51" s="1254"/>
      <c r="L51" s="1273"/>
    </row>
    <row r="52" spans="1:12">
      <c r="A52" s="1254"/>
      <c r="B52" s="1262"/>
      <c r="C52" s="1254"/>
      <c r="D52" s="1254"/>
      <c r="E52" s="1254"/>
      <c r="F52" s="1254"/>
      <c r="G52" s="1254"/>
      <c r="H52" s="1254"/>
      <c r="I52" s="1254"/>
      <c r="J52" s="1254"/>
      <c r="L52" s="1273"/>
    </row>
    <row r="53" spans="1:12">
      <c r="A53" s="1254"/>
      <c r="B53" s="1262"/>
      <c r="C53" s="1254"/>
      <c r="D53" s="1254"/>
      <c r="E53" s="1254"/>
      <c r="F53" s="1254"/>
      <c r="G53" s="1254"/>
      <c r="H53" s="1254"/>
      <c r="I53" s="1254"/>
      <c r="J53" s="1254"/>
      <c r="L53" s="1273"/>
    </row>
    <row r="54" spans="1:12">
      <c r="A54" s="1254"/>
      <c r="B54" s="1262"/>
      <c r="C54" s="1254"/>
      <c r="D54" s="1254"/>
      <c r="E54" s="1254"/>
      <c r="F54" s="1254"/>
      <c r="G54" s="1254"/>
      <c r="H54" s="1254"/>
      <c r="I54" s="1254"/>
      <c r="J54" s="1254"/>
      <c r="L54" s="1273"/>
    </row>
    <row r="55" spans="1:12">
      <c r="A55" s="1254"/>
      <c r="B55" s="1262"/>
      <c r="C55" s="1254"/>
      <c r="D55" s="1254"/>
      <c r="E55" s="1254"/>
      <c r="F55" s="1254"/>
      <c r="G55" s="1254"/>
      <c r="H55" s="1254"/>
      <c r="I55" s="1254"/>
      <c r="J55" s="1254"/>
      <c r="L55" s="1273"/>
    </row>
    <row r="56" spans="1:12">
      <c r="A56" s="1254"/>
      <c r="B56" s="1262"/>
      <c r="C56" s="1254"/>
      <c r="D56" s="1254"/>
      <c r="E56" s="1254"/>
      <c r="F56" s="1254"/>
      <c r="G56" s="1254"/>
      <c r="H56" s="1254"/>
      <c r="I56" s="1254"/>
      <c r="J56" s="1254"/>
      <c r="L56" s="1273"/>
    </row>
    <row r="57" spans="1:12">
      <c r="A57" s="1254"/>
      <c r="B57" s="1262"/>
      <c r="C57" s="1254"/>
      <c r="D57" s="1254"/>
      <c r="E57" s="1254"/>
      <c r="F57" s="1254"/>
      <c r="G57" s="1254"/>
      <c r="H57" s="1254"/>
      <c r="I57" s="1254"/>
      <c r="J57" s="1254"/>
      <c r="L57" s="1273"/>
    </row>
    <row r="58" spans="1:12">
      <c r="A58" s="1254"/>
      <c r="B58" s="1262"/>
      <c r="C58" s="1254"/>
      <c r="D58" s="1254"/>
      <c r="E58" s="1254"/>
      <c r="F58" s="1254"/>
      <c r="G58" s="1254"/>
      <c r="H58" s="1254"/>
      <c r="I58" s="1254"/>
      <c r="J58" s="1254"/>
      <c r="L58" s="1273"/>
    </row>
    <row r="59" spans="1:12">
      <c r="A59" s="1254"/>
      <c r="B59" s="1262"/>
      <c r="C59" s="1254"/>
      <c r="D59" s="1254"/>
      <c r="E59" s="1254"/>
      <c r="F59" s="1254"/>
      <c r="G59" s="1254"/>
      <c r="H59" s="1254"/>
      <c r="I59" s="1254"/>
      <c r="J59" s="1254"/>
      <c r="L59" s="1273"/>
    </row>
    <row r="60" spans="1:12">
      <c r="A60" s="1254"/>
      <c r="B60" s="1262"/>
      <c r="C60" s="1254"/>
      <c r="D60" s="1254"/>
      <c r="E60" s="1254"/>
      <c r="F60" s="1254"/>
      <c r="G60" s="1254"/>
      <c r="H60" s="1254"/>
      <c r="I60" s="1254"/>
      <c r="J60" s="1254"/>
      <c r="L60" s="1273"/>
    </row>
    <row r="61" spans="1:12">
      <c r="A61" s="1254"/>
      <c r="B61" s="1262"/>
      <c r="C61" s="1254"/>
      <c r="D61" s="1254"/>
      <c r="E61" s="1254"/>
      <c r="F61" s="1254"/>
      <c r="G61" s="1254"/>
      <c r="H61" s="1254"/>
      <c r="I61" s="1254"/>
      <c r="J61" s="1254"/>
      <c r="L61" s="1273"/>
    </row>
    <row r="62" spans="1:12">
      <c r="A62" s="1254"/>
      <c r="B62" s="1262"/>
      <c r="C62" s="1254"/>
      <c r="D62" s="1254"/>
      <c r="E62" s="1254"/>
      <c r="F62" s="1254"/>
      <c r="G62" s="1254"/>
      <c r="H62" s="1254"/>
      <c r="I62" s="1254"/>
      <c r="J62" s="1254"/>
      <c r="L62" s="1273"/>
    </row>
    <row r="63" spans="1:12">
      <c r="A63" s="1254"/>
      <c r="B63" s="1262"/>
      <c r="C63" s="1254"/>
      <c r="D63" s="1254"/>
      <c r="E63" s="1254"/>
      <c r="F63" s="1254"/>
      <c r="G63" s="1254"/>
      <c r="H63" s="1254"/>
      <c r="I63" s="1254"/>
      <c r="J63" s="1254"/>
      <c r="L63" s="1273"/>
    </row>
    <row r="64" spans="1:12">
      <c r="A64" s="1254"/>
      <c r="B64" s="1262"/>
      <c r="C64" s="1254"/>
      <c r="D64" s="1254"/>
      <c r="E64" s="1254"/>
      <c r="F64" s="1254"/>
      <c r="G64" s="1254"/>
      <c r="H64" s="1254"/>
      <c r="I64" s="1254"/>
      <c r="J64" s="1254"/>
      <c r="L64" s="1273"/>
    </row>
    <row r="65" spans="1:12">
      <c r="A65" s="1254"/>
      <c r="B65" s="1262"/>
      <c r="C65" s="1254"/>
      <c r="D65" s="1254"/>
      <c r="E65" s="1254"/>
      <c r="F65" s="1254"/>
      <c r="G65" s="1254"/>
      <c r="H65" s="1254"/>
      <c r="I65" s="1254"/>
      <c r="J65" s="1254"/>
      <c r="L65" s="1273"/>
    </row>
    <row r="66" spans="1:12">
      <c r="A66" s="1254"/>
      <c r="B66" s="1262"/>
      <c r="C66" s="1254"/>
      <c r="D66" s="1254"/>
      <c r="E66" s="1254"/>
      <c r="F66" s="1254"/>
      <c r="G66" s="1254"/>
      <c r="H66" s="1254"/>
      <c r="I66" s="1254"/>
      <c r="J66" s="1254"/>
      <c r="L66" s="1273"/>
    </row>
    <row r="67" spans="1:12">
      <c r="A67" s="1254"/>
      <c r="B67" s="1262"/>
      <c r="C67" s="1254"/>
      <c r="D67" s="1254"/>
      <c r="E67" s="1254"/>
      <c r="F67" s="1254"/>
      <c r="G67" s="1254"/>
      <c r="H67" s="1254"/>
      <c r="I67" s="1254"/>
      <c r="J67" s="1254"/>
      <c r="L67" s="1273"/>
    </row>
    <row r="68" spans="1:12">
      <c r="A68" s="1254"/>
      <c r="B68" s="1262"/>
      <c r="C68" s="1254"/>
      <c r="D68" s="1254"/>
      <c r="E68" s="1254"/>
      <c r="F68" s="1254"/>
      <c r="G68" s="1254"/>
      <c r="H68" s="1254"/>
      <c r="I68" s="1254"/>
      <c r="J68" s="1254"/>
      <c r="L68" s="1273"/>
    </row>
    <row r="69" spans="1:12">
      <c r="A69" s="1254"/>
      <c r="B69" s="1262"/>
      <c r="C69" s="1254"/>
      <c r="D69" s="1254"/>
      <c r="E69" s="1254"/>
      <c r="F69" s="1254"/>
      <c r="G69" s="1254"/>
      <c r="H69" s="1254"/>
      <c r="I69" s="1254"/>
      <c r="J69" s="1254"/>
      <c r="L69" s="1273"/>
    </row>
    <row r="70" spans="1:12">
      <c r="A70" s="1254"/>
      <c r="B70" s="1262"/>
      <c r="C70" s="1254"/>
      <c r="D70" s="1254"/>
      <c r="E70" s="1254"/>
      <c r="F70" s="1254"/>
      <c r="G70" s="1254"/>
      <c r="H70" s="1254"/>
      <c r="I70" s="1254"/>
      <c r="J70" s="1254"/>
      <c r="L70" s="1273"/>
    </row>
    <row r="71" spans="1:12">
      <c r="A71" s="1254"/>
      <c r="B71" s="1262"/>
      <c r="C71" s="1254"/>
      <c r="D71" s="1254"/>
      <c r="E71" s="1254"/>
      <c r="F71" s="1254"/>
      <c r="G71" s="1254"/>
      <c r="H71" s="1254"/>
      <c r="I71" s="1254"/>
      <c r="J71" s="1254"/>
      <c r="L71" s="1273"/>
    </row>
    <row r="72" spans="1:12">
      <c r="A72" s="1254"/>
      <c r="B72" s="1262"/>
      <c r="C72" s="1254"/>
      <c r="D72" s="1254"/>
      <c r="E72" s="1254"/>
      <c r="F72" s="1254"/>
      <c r="G72" s="1254"/>
      <c r="H72" s="1254"/>
      <c r="I72" s="1254"/>
      <c r="J72" s="1254"/>
      <c r="L72" s="1273"/>
    </row>
    <row r="73" spans="1:12">
      <c r="A73" s="1254"/>
      <c r="B73" s="1262"/>
      <c r="C73" s="1254"/>
      <c r="D73" s="1254"/>
      <c r="E73" s="1254"/>
      <c r="F73" s="1254"/>
      <c r="G73" s="1254"/>
      <c r="H73" s="1254"/>
      <c r="I73" s="1254"/>
      <c r="J73" s="1254"/>
      <c r="L73" s="1273"/>
    </row>
    <row r="74" spans="1:12">
      <c r="A74" s="1254"/>
      <c r="B74" s="1262"/>
      <c r="C74" s="1254"/>
      <c r="D74" s="1254"/>
      <c r="E74" s="1254"/>
      <c r="F74" s="1254"/>
      <c r="G74" s="1254"/>
      <c r="H74" s="1254"/>
      <c r="I74" s="1254"/>
      <c r="J74" s="1254"/>
      <c r="L74" s="1273"/>
    </row>
    <row r="75" spans="1:12">
      <c r="A75" s="1254"/>
      <c r="B75" s="1262"/>
      <c r="C75" s="1254"/>
      <c r="D75" s="1254"/>
      <c r="E75" s="1254"/>
      <c r="F75" s="1254"/>
      <c r="G75" s="1254"/>
      <c r="H75" s="1254"/>
      <c r="I75" s="1254"/>
      <c r="J75" s="1254"/>
      <c r="L75" s="1273"/>
    </row>
    <row r="76" spans="1:12">
      <c r="A76" s="1254"/>
      <c r="B76" s="1262"/>
      <c r="C76" s="1254"/>
      <c r="D76" s="1254"/>
      <c r="E76" s="1254"/>
      <c r="F76" s="1254"/>
      <c r="G76" s="1254"/>
      <c r="H76" s="1254"/>
      <c r="I76" s="1254"/>
      <c r="J76" s="1254"/>
      <c r="L76" s="1273"/>
    </row>
    <row r="77" spans="1:12">
      <c r="A77" s="1254"/>
      <c r="B77" s="1262"/>
      <c r="C77" s="1254"/>
      <c r="D77" s="1254"/>
      <c r="E77" s="1254"/>
      <c r="F77" s="1254"/>
      <c r="G77" s="1254"/>
      <c r="H77" s="1254"/>
      <c r="I77" s="1254"/>
      <c r="J77" s="1254"/>
      <c r="L77" s="1273"/>
    </row>
    <row r="78" spans="1:12">
      <c r="A78" s="1254"/>
      <c r="B78" s="1262"/>
      <c r="C78" s="1254"/>
      <c r="D78" s="1254"/>
      <c r="E78" s="1254"/>
      <c r="F78" s="1254"/>
      <c r="G78" s="1254"/>
      <c r="H78" s="1254"/>
      <c r="I78" s="1254"/>
      <c r="J78" s="1254"/>
      <c r="L78" s="1273"/>
    </row>
    <row r="79" spans="1:12">
      <c r="A79" s="1254"/>
      <c r="B79" s="1262"/>
      <c r="C79" s="1254"/>
      <c r="D79" s="1254"/>
      <c r="E79" s="1254"/>
      <c r="F79" s="1254"/>
      <c r="G79" s="1254"/>
      <c r="H79" s="1254"/>
      <c r="I79" s="1254"/>
      <c r="J79" s="1254"/>
      <c r="L79" s="1273"/>
    </row>
    <row r="80" spans="1:12">
      <c r="A80" s="1254"/>
      <c r="B80" s="1262"/>
      <c r="C80" s="1254"/>
      <c r="D80" s="1254"/>
      <c r="E80" s="1254"/>
      <c r="F80" s="1254"/>
      <c r="G80" s="1254"/>
      <c r="H80" s="1254"/>
      <c r="I80" s="1254"/>
      <c r="J80" s="1254"/>
      <c r="L80" s="1273"/>
    </row>
    <row r="81" spans="1:12">
      <c r="A81" s="1254"/>
      <c r="B81" s="1262"/>
      <c r="C81" s="1254"/>
      <c r="D81" s="1254"/>
      <c r="E81" s="1254"/>
      <c r="F81" s="1254"/>
      <c r="G81" s="1254"/>
      <c r="H81" s="1254"/>
      <c r="I81" s="1254"/>
      <c r="J81" s="1254"/>
      <c r="L81" s="1273"/>
    </row>
    <row r="82" spans="1:12">
      <c r="A82" s="1254"/>
      <c r="B82" s="1262"/>
      <c r="C82" s="1254"/>
      <c r="D82" s="1254"/>
      <c r="E82" s="1254"/>
      <c r="F82" s="1254"/>
      <c r="G82" s="1254"/>
      <c r="H82" s="1254"/>
      <c r="I82" s="1254"/>
      <c r="J82" s="1254"/>
      <c r="L82" s="1273"/>
    </row>
    <row r="83" spans="1:12">
      <c r="A83" s="1254"/>
      <c r="B83" s="1262"/>
      <c r="C83" s="1254"/>
      <c r="D83" s="1254"/>
      <c r="E83" s="1254"/>
      <c r="F83" s="1254"/>
      <c r="G83" s="1254"/>
      <c r="H83" s="1254"/>
      <c r="I83" s="1254"/>
      <c r="J83" s="1254"/>
      <c r="L83" s="1273"/>
    </row>
    <row r="84" spans="1:12">
      <c r="A84" s="1254"/>
      <c r="B84" s="1262"/>
      <c r="C84" s="1254"/>
      <c r="D84" s="1254"/>
      <c r="E84" s="1254"/>
      <c r="F84" s="1254"/>
      <c r="G84" s="1254"/>
      <c r="H84" s="1254"/>
      <c r="I84" s="1254"/>
      <c r="J84" s="1254"/>
      <c r="L84" s="1273"/>
    </row>
    <row r="85" spans="1:12">
      <c r="A85" s="1254"/>
      <c r="B85" s="1262"/>
      <c r="C85" s="1254"/>
      <c r="D85" s="1254"/>
      <c r="E85" s="1254"/>
      <c r="F85" s="1254"/>
      <c r="G85" s="1254"/>
      <c r="H85" s="1254"/>
      <c r="I85" s="1254"/>
      <c r="J85" s="1254"/>
      <c r="L85" s="1273"/>
    </row>
    <row r="86" spans="1:12">
      <c r="A86" s="1254"/>
      <c r="B86" s="1262"/>
      <c r="C86" s="1254"/>
      <c r="D86" s="1254"/>
      <c r="E86" s="1254"/>
      <c r="F86" s="1254"/>
      <c r="G86" s="1254"/>
      <c r="H86" s="1254"/>
      <c r="I86" s="1254"/>
      <c r="J86" s="1254"/>
      <c r="L86" s="1273"/>
    </row>
    <row r="87" spans="1:12">
      <c r="A87" s="1254"/>
      <c r="B87" s="1262"/>
      <c r="C87" s="1254"/>
      <c r="D87" s="1254"/>
      <c r="E87" s="1254"/>
      <c r="F87" s="1254"/>
      <c r="G87" s="1254"/>
      <c r="H87" s="1254"/>
      <c r="I87" s="1254"/>
      <c r="J87" s="1254"/>
      <c r="L87" s="1273"/>
    </row>
    <row r="88" spans="1:12">
      <c r="A88" s="1254"/>
      <c r="B88" s="1262"/>
      <c r="C88" s="1254"/>
      <c r="D88" s="1254"/>
      <c r="E88" s="1254"/>
      <c r="F88" s="1254"/>
      <c r="G88" s="1254"/>
      <c r="H88" s="1254"/>
      <c r="I88" s="1254"/>
      <c r="J88" s="1254"/>
      <c r="L88" s="1273"/>
    </row>
    <row r="89" spans="1:12">
      <c r="A89" s="1254"/>
      <c r="B89" s="1262"/>
      <c r="C89" s="1254"/>
      <c r="D89" s="1254"/>
      <c r="E89" s="1254"/>
      <c r="F89" s="1254"/>
      <c r="G89" s="1254"/>
      <c r="H89" s="1254"/>
      <c r="I89" s="1254"/>
      <c r="J89" s="1254"/>
      <c r="L89" s="1273"/>
    </row>
    <row r="90" spans="1:12">
      <c r="A90" s="1254"/>
      <c r="B90" s="1262"/>
      <c r="C90" s="1254"/>
      <c r="D90" s="1254"/>
      <c r="E90" s="1254"/>
      <c r="F90" s="1254"/>
      <c r="G90" s="1254"/>
      <c r="H90" s="1254"/>
      <c r="I90" s="1254"/>
      <c r="J90" s="1254"/>
      <c r="L90" s="1273"/>
    </row>
    <row r="91" spans="1:12">
      <c r="A91" s="1254"/>
      <c r="B91" s="1262"/>
      <c r="C91" s="1254"/>
      <c r="D91" s="1254"/>
      <c r="E91" s="1254"/>
      <c r="F91" s="1254"/>
      <c r="G91" s="1254"/>
      <c r="H91" s="1254"/>
      <c r="I91" s="1254"/>
      <c r="J91" s="1254"/>
      <c r="L91" s="1273"/>
    </row>
    <row r="92" spans="1:12">
      <c r="A92" s="1254"/>
      <c r="B92" s="1262"/>
      <c r="C92" s="1254"/>
      <c r="D92" s="1254"/>
      <c r="E92" s="1254"/>
      <c r="F92" s="1254"/>
      <c r="G92" s="1254"/>
      <c r="H92" s="1254"/>
      <c r="I92" s="1254"/>
      <c r="J92" s="1254"/>
      <c r="L92" s="1273"/>
    </row>
    <row r="93" spans="1:12">
      <c r="A93" s="1254"/>
      <c r="B93" s="1262"/>
      <c r="C93" s="1254"/>
      <c r="D93" s="1254"/>
      <c r="E93" s="1254"/>
      <c r="F93" s="1254"/>
      <c r="G93" s="1254"/>
      <c r="H93" s="1254"/>
      <c r="I93" s="1254"/>
      <c r="J93" s="1254"/>
      <c r="L93" s="1273"/>
    </row>
    <row r="94" spans="1:12">
      <c r="A94" s="1254"/>
      <c r="B94" s="1262"/>
      <c r="C94" s="1254"/>
      <c r="D94" s="1254"/>
      <c r="E94" s="1254"/>
      <c r="F94" s="1254"/>
      <c r="G94" s="1254"/>
      <c r="H94" s="1254"/>
      <c r="I94" s="1254"/>
      <c r="J94" s="1254"/>
      <c r="L94" s="1273"/>
    </row>
    <row r="95" spans="1:12">
      <c r="A95" s="1254"/>
      <c r="B95" s="1262"/>
      <c r="C95" s="1254"/>
      <c r="D95" s="1254"/>
      <c r="E95" s="1254"/>
      <c r="F95" s="1254"/>
      <c r="G95" s="1254"/>
      <c r="H95" s="1254"/>
      <c r="I95" s="1254"/>
      <c r="J95" s="1254"/>
      <c r="L95" s="1273"/>
    </row>
    <row r="96" spans="1:12">
      <c r="A96" s="1254"/>
      <c r="B96" s="1262"/>
      <c r="C96" s="1254"/>
      <c r="D96" s="1254"/>
      <c r="E96" s="1254"/>
      <c r="F96" s="1254"/>
      <c r="G96" s="1254"/>
      <c r="H96" s="1254"/>
      <c r="I96" s="1254"/>
      <c r="J96" s="1254"/>
      <c r="L96" s="1273"/>
    </row>
    <row r="97" spans="1:12">
      <c r="A97" s="1254"/>
      <c r="B97" s="1262"/>
      <c r="C97" s="1254"/>
      <c r="D97" s="1254"/>
      <c r="E97" s="1254"/>
      <c r="F97" s="1254"/>
      <c r="G97" s="1254"/>
      <c r="H97" s="1254"/>
      <c r="I97" s="1254"/>
      <c r="J97" s="1254"/>
      <c r="L97" s="1273"/>
    </row>
    <row r="98" spans="1:12">
      <c r="A98" s="1254"/>
      <c r="B98" s="1262"/>
      <c r="C98" s="1254"/>
      <c r="D98" s="1254"/>
      <c r="E98" s="1254"/>
      <c r="F98" s="1254"/>
      <c r="G98" s="1254"/>
      <c r="H98" s="1254"/>
      <c r="I98" s="1254"/>
      <c r="J98" s="1254"/>
      <c r="L98" s="1273"/>
    </row>
    <row r="99" spans="1:12">
      <c r="A99" s="1254"/>
      <c r="B99" s="1262"/>
      <c r="C99" s="1254"/>
      <c r="D99" s="1254"/>
      <c r="E99" s="1254"/>
      <c r="F99" s="1254"/>
      <c r="G99" s="1254"/>
      <c r="H99" s="1254"/>
      <c r="I99" s="1254"/>
      <c r="J99" s="1254"/>
      <c r="L99" s="1273"/>
    </row>
    <row r="100" spans="1:12">
      <c r="A100" s="1254"/>
      <c r="B100" s="1262"/>
      <c r="C100" s="1254"/>
      <c r="D100" s="1254"/>
      <c r="E100" s="1254"/>
      <c r="F100" s="1254"/>
      <c r="G100" s="1254"/>
      <c r="H100" s="1254"/>
      <c r="I100" s="1254"/>
      <c r="J100" s="1254"/>
      <c r="L100" s="1273"/>
    </row>
    <row r="101" spans="1:12">
      <c r="A101" s="1254"/>
      <c r="B101" s="1262"/>
      <c r="C101" s="1254"/>
      <c r="D101" s="1254"/>
      <c r="E101" s="1254"/>
      <c r="F101" s="1254"/>
      <c r="G101" s="1254"/>
      <c r="H101" s="1254"/>
      <c r="I101" s="1254"/>
      <c r="J101" s="1254"/>
      <c r="L101" s="1273"/>
    </row>
    <row r="102" spans="1:12">
      <c r="A102" s="1254"/>
      <c r="B102" s="1262"/>
      <c r="C102" s="1254"/>
      <c r="D102" s="1254"/>
      <c r="E102" s="1254"/>
      <c r="F102" s="1254"/>
      <c r="G102" s="1254"/>
      <c r="H102" s="1254"/>
      <c r="I102" s="1254"/>
      <c r="J102" s="1254"/>
      <c r="L102" s="1273"/>
    </row>
    <row r="103" spans="1:12">
      <c r="A103" s="1254"/>
      <c r="B103" s="1262"/>
      <c r="C103" s="1254"/>
      <c r="D103" s="1254"/>
      <c r="E103" s="1254"/>
      <c r="F103" s="1254"/>
      <c r="G103" s="1254"/>
      <c r="H103" s="1254"/>
      <c r="I103" s="1254"/>
      <c r="J103" s="1254"/>
      <c r="L103" s="1273"/>
    </row>
    <row r="104" spans="1:12">
      <c r="A104" s="1254"/>
      <c r="B104" s="1262"/>
      <c r="C104" s="1254"/>
      <c r="D104" s="1254"/>
      <c r="E104" s="1254"/>
      <c r="F104" s="1254"/>
      <c r="G104" s="1254"/>
      <c r="H104" s="1254"/>
      <c r="I104" s="1254"/>
      <c r="J104" s="1254"/>
      <c r="L104" s="1273"/>
    </row>
    <row r="105" spans="1:12">
      <c r="A105" s="1254"/>
      <c r="B105" s="1262"/>
      <c r="C105" s="1254"/>
      <c r="D105" s="1254"/>
      <c r="E105" s="1254"/>
      <c r="F105" s="1254"/>
      <c r="G105" s="1254"/>
      <c r="H105" s="1254"/>
      <c r="I105" s="1254"/>
      <c r="J105" s="1254"/>
      <c r="L105" s="1273"/>
    </row>
    <row r="106" spans="1:12">
      <c r="A106" s="1254"/>
      <c r="B106" s="1262"/>
      <c r="C106" s="1254"/>
      <c r="D106" s="1254"/>
      <c r="E106" s="1254"/>
      <c r="F106" s="1254"/>
      <c r="G106" s="1254"/>
      <c r="H106" s="1254"/>
      <c r="I106" s="1254"/>
      <c r="J106" s="1254"/>
      <c r="L106" s="1273"/>
    </row>
    <row r="107" spans="1:12">
      <c r="A107" s="1254"/>
      <c r="B107" s="1262"/>
      <c r="C107" s="1254"/>
      <c r="D107" s="1254"/>
      <c r="E107" s="1254"/>
      <c r="F107" s="1254"/>
      <c r="G107" s="1254"/>
      <c r="H107" s="1254"/>
      <c r="I107" s="1254"/>
      <c r="J107" s="1254"/>
      <c r="L107" s="1273"/>
    </row>
    <row r="108" spans="1:12">
      <c r="A108" s="1254"/>
      <c r="B108" s="1262"/>
      <c r="C108" s="1254"/>
      <c r="D108" s="1254"/>
      <c r="E108" s="1254"/>
      <c r="F108" s="1254"/>
      <c r="G108" s="1254"/>
      <c r="H108" s="1254"/>
      <c r="I108" s="1254"/>
      <c r="J108" s="1254"/>
      <c r="L108" s="1273"/>
    </row>
    <row r="109" spans="1:12">
      <c r="A109" s="1254"/>
      <c r="B109" s="1262"/>
      <c r="C109" s="1254"/>
      <c r="D109" s="1254"/>
      <c r="E109" s="1254"/>
      <c r="F109" s="1254"/>
      <c r="G109" s="1254"/>
      <c r="H109" s="1254"/>
      <c r="I109" s="1254"/>
      <c r="J109" s="1254"/>
      <c r="L109" s="1273"/>
    </row>
    <row r="110" spans="1:12">
      <c r="A110" s="1254"/>
      <c r="B110" s="1262"/>
      <c r="C110" s="1254"/>
      <c r="D110" s="1254"/>
      <c r="E110" s="1254"/>
      <c r="F110" s="1254"/>
      <c r="G110" s="1254"/>
      <c r="H110" s="1254"/>
      <c r="I110" s="1254"/>
      <c r="J110" s="1254"/>
      <c r="L110" s="1273"/>
    </row>
    <row r="111" spans="1:12">
      <c r="A111" s="1254"/>
      <c r="B111" s="1262"/>
      <c r="C111" s="1254"/>
      <c r="D111" s="1254"/>
      <c r="E111" s="1254"/>
      <c r="F111" s="1254"/>
      <c r="G111" s="1254"/>
      <c r="H111" s="1254"/>
      <c r="I111" s="1254"/>
      <c r="J111" s="1254"/>
      <c r="L111" s="1273"/>
    </row>
    <row r="112" spans="1:12">
      <c r="A112" s="1254"/>
      <c r="B112" s="1262"/>
      <c r="C112" s="1254"/>
      <c r="D112" s="1254"/>
      <c r="E112" s="1254"/>
      <c r="F112" s="1254"/>
      <c r="G112" s="1254"/>
      <c r="H112" s="1254"/>
      <c r="I112" s="1254"/>
      <c r="J112" s="1254"/>
      <c r="L112" s="1273"/>
    </row>
    <row r="113" spans="1:12">
      <c r="A113" s="1254"/>
      <c r="B113" s="1262"/>
      <c r="C113" s="1254"/>
      <c r="D113" s="1254"/>
      <c r="E113" s="1254"/>
      <c r="F113" s="1254"/>
      <c r="G113" s="1254"/>
      <c r="H113" s="1254"/>
      <c r="I113" s="1254"/>
      <c r="J113" s="1254"/>
      <c r="L113" s="1273"/>
    </row>
    <row r="114" spans="1:12">
      <c r="A114" s="1254"/>
      <c r="B114" s="1262"/>
      <c r="C114" s="1254"/>
      <c r="D114" s="1254"/>
      <c r="E114" s="1254"/>
      <c r="F114" s="1254"/>
      <c r="G114" s="1254"/>
      <c r="H114" s="1254"/>
      <c r="I114" s="1254"/>
      <c r="J114" s="1254"/>
      <c r="L114" s="1273"/>
    </row>
    <row r="115" spans="1:12">
      <c r="A115" s="1254"/>
      <c r="B115" s="1262"/>
      <c r="C115" s="1254"/>
      <c r="D115" s="1254"/>
      <c r="E115" s="1254"/>
      <c r="F115" s="1254"/>
      <c r="G115" s="1254"/>
      <c r="H115" s="1254"/>
      <c r="I115" s="1254"/>
      <c r="J115" s="1254"/>
      <c r="L115" s="1273"/>
    </row>
    <row r="116" spans="1:12">
      <c r="A116" s="1254"/>
      <c r="B116" s="1262"/>
      <c r="C116" s="1254"/>
      <c r="D116" s="1254"/>
      <c r="E116" s="1254"/>
      <c r="F116" s="1254"/>
      <c r="G116" s="1254"/>
      <c r="H116" s="1254"/>
      <c r="I116" s="1254"/>
      <c r="J116" s="1254"/>
      <c r="L116" s="1273"/>
    </row>
    <row r="117" spans="1:12">
      <c r="A117" s="1254"/>
      <c r="B117" s="1262"/>
      <c r="C117" s="1254"/>
      <c r="D117" s="1254"/>
      <c r="E117" s="1254"/>
      <c r="F117" s="1254"/>
      <c r="G117" s="1254"/>
      <c r="H117" s="1254"/>
      <c r="I117" s="1254"/>
      <c r="J117" s="1254"/>
      <c r="L117" s="1273"/>
    </row>
    <row r="118" spans="1:12">
      <c r="A118" s="1254"/>
      <c r="B118" s="1262"/>
      <c r="C118" s="1254"/>
      <c r="D118" s="1254"/>
      <c r="E118" s="1254"/>
      <c r="F118" s="1254"/>
      <c r="G118" s="1254"/>
      <c r="H118" s="1254"/>
      <c r="I118" s="1254"/>
      <c r="J118" s="1254"/>
      <c r="L118" s="1273"/>
    </row>
    <row r="119" spans="1:12">
      <c r="A119" s="1254"/>
      <c r="B119" s="1262"/>
      <c r="C119" s="1254"/>
      <c r="D119" s="1254"/>
      <c r="E119" s="1254"/>
      <c r="F119" s="1254"/>
      <c r="G119" s="1254"/>
      <c r="H119" s="1254"/>
      <c r="I119" s="1254"/>
      <c r="J119" s="1254"/>
      <c r="L119" s="1273"/>
    </row>
    <row r="120" spans="1:12">
      <c r="A120" s="1254"/>
      <c r="B120" s="1262"/>
      <c r="C120" s="1254"/>
      <c r="D120" s="1254"/>
      <c r="E120" s="1254"/>
      <c r="F120" s="1254"/>
      <c r="G120" s="1254"/>
      <c r="H120" s="1254"/>
      <c r="I120" s="1254"/>
      <c r="J120" s="1254"/>
      <c r="L120" s="1273"/>
    </row>
    <row r="121" spans="1:12">
      <c r="A121" s="1254"/>
      <c r="B121" s="1262"/>
      <c r="C121" s="1254"/>
      <c r="D121" s="1254"/>
      <c r="E121" s="1254"/>
      <c r="F121" s="1254"/>
      <c r="G121" s="1254"/>
      <c r="H121" s="1254"/>
      <c r="I121" s="1254"/>
      <c r="J121" s="1254"/>
      <c r="L121" s="1273"/>
    </row>
    <row r="122" spans="1:12">
      <c r="A122" s="1254"/>
      <c r="B122" s="1262"/>
      <c r="C122" s="1254"/>
      <c r="D122" s="1254"/>
      <c r="E122" s="1254"/>
      <c r="F122" s="1254"/>
      <c r="G122" s="1254"/>
      <c r="H122" s="1254"/>
      <c r="I122" s="1254"/>
      <c r="J122" s="1254"/>
      <c r="L122" s="1273"/>
    </row>
    <row r="123" spans="1:12">
      <c r="A123" s="1254"/>
      <c r="B123" s="1262"/>
      <c r="C123" s="1254"/>
      <c r="D123" s="1254"/>
      <c r="E123" s="1254"/>
      <c r="F123" s="1254"/>
      <c r="G123" s="1254"/>
      <c r="H123" s="1254"/>
      <c r="I123" s="1254"/>
      <c r="J123" s="1254"/>
      <c r="L123" s="1273"/>
    </row>
    <row r="124" spans="1:12">
      <c r="A124" s="1254"/>
      <c r="B124" s="1262"/>
      <c r="C124" s="1254"/>
      <c r="D124" s="1254"/>
      <c r="E124" s="1254"/>
      <c r="F124" s="1254"/>
      <c r="G124" s="1254"/>
      <c r="H124" s="1254"/>
      <c r="I124" s="1254"/>
      <c r="J124" s="1254"/>
      <c r="L124" s="1273"/>
    </row>
    <row r="125" spans="1:12">
      <c r="A125" s="1254"/>
      <c r="B125" s="1262"/>
      <c r="C125" s="1254"/>
      <c r="D125" s="1254"/>
      <c r="E125" s="1254"/>
      <c r="F125" s="1254"/>
      <c r="G125" s="1254"/>
      <c r="H125" s="1254"/>
      <c r="I125" s="1254"/>
      <c r="J125" s="1254"/>
      <c r="L125" s="1273"/>
    </row>
    <row r="126" spans="1:12">
      <c r="A126" s="1254"/>
      <c r="B126" s="1262"/>
      <c r="C126" s="1254"/>
      <c r="D126" s="1254"/>
      <c r="E126" s="1254"/>
      <c r="F126" s="1254"/>
      <c r="G126" s="1254"/>
      <c r="H126" s="1254"/>
      <c r="I126" s="1254"/>
      <c r="J126" s="1254"/>
      <c r="L126" s="1273"/>
    </row>
    <row r="127" spans="1:12">
      <c r="A127" s="1254"/>
      <c r="B127" s="1262"/>
      <c r="C127" s="1254"/>
      <c r="D127" s="1254"/>
      <c r="E127" s="1254"/>
      <c r="F127" s="1254"/>
      <c r="G127" s="1254"/>
      <c r="H127" s="1254"/>
      <c r="I127" s="1254"/>
      <c r="J127" s="1254"/>
      <c r="L127" s="1273"/>
    </row>
    <row r="128" spans="1:12">
      <c r="A128" s="1254"/>
      <c r="B128" s="1262"/>
      <c r="C128" s="1254"/>
      <c r="D128" s="1254"/>
      <c r="E128" s="1254"/>
      <c r="F128" s="1254"/>
      <c r="G128" s="1254"/>
      <c r="H128" s="1254"/>
      <c r="I128" s="1254"/>
      <c r="J128" s="1254"/>
      <c r="L128" s="1273"/>
    </row>
    <row r="129" spans="1:12">
      <c r="A129" s="1254"/>
      <c r="B129" s="1262"/>
      <c r="C129" s="1254"/>
      <c r="D129" s="1254"/>
      <c r="E129" s="1254"/>
      <c r="F129" s="1254"/>
      <c r="G129" s="1254"/>
      <c r="H129" s="1254"/>
      <c r="I129" s="1254"/>
      <c r="J129" s="1254"/>
      <c r="L129" s="1273"/>
    </row>
    <row r="130" spans="1:12">
      <c r="A130" s="1254"/>
      <c r="B130" s="1262"/>
      <c r="C130" s="1254"/>
      <c r="D130" s="1254"/>
      <c r="E130" s="1254"/>
      <c r="F130" s="1254"/>
      <c r="G130" s="1254"/>
      <c r="H130" s="1254"/>
      <c r="I130" s="1254"/>
      <c r="J130" s="1254"/>
      <c r="L130" s="1273"/>
    </row>
    <row r="131" spans="1:12">
      <c r="A131" s="1254"/>
      <c r="B131" s="1262"/>
      <c r="C131" s="1254"/>
      <c r="D131" s="1254"/>
      <c r="E131" s="1254"/>
      <c r="F131" s="1254"/>
      <c r="G131" s="1254"/>
      <c r="H131" s="1254"/>
      <c r="I131" s="1254"/>
      <c r="J131" s="1254"/>
      <c r="L131" s="1273"/>
    </row>
    <row r="132" spans="1:12">
      <c r="A132" s="1254"/>
      <c r="B132" s="1262"/>
      <c r="C132" s="1254"/>
      <c r="D132" s="1254"/>
      <c r="E132" s="1254"/>
      <c r="F132" s="1254"/>
      <c r="G132" s="1254"/>
      <c r="H132" s="1254"/>
      <c r="I132" s="1254"/>
      <c r="J132" s="1254"/>
      <c r="L132" s="1273"/>
    </row>
    <row r="133" spans="1:12">
      <c r="A133" s="1254"/>
      <c r="B133" s="1262"/>
      <c r="C133" s="1254"/>
      <c r="D133" s="1254"/>
      <c r="E133" s="1254"/>
      <c r="F133" s="1254"/>
      <c r="G133" s="1254"/>
      <c r="H133" s="1254"/>
      <c r="I133" s="1254"/>
      <c r="J133" s="1254"/>
      <c r="L133" s="1273"/>
    </row>
    <row r="134" spans="1:12">
      <c r="A134" s="1254"/>
      <c r="B134" s="1262"/>
      <c r="C134" s="1254"/>
      <c r="D134" s="1254"/>
      <c r="E134" s="1254"/>
      <c r="F134" s="1254"/>
      <c r="G134" s="1254"/>
      <c r="H134" s="1254"/>
      <c r="I134" s="1254"/>
      <c r="J134" s="1254"/>
      <c r="L134" s="1273"/>
    </row>
    <row r="135" spans="1:12">
      <c r="A135" s="1254"/>
      <c r="B135" s="1262"/>
      <c r="C135" s="1254"/>
      <c r="D135" s="1254"/>
      <c r="E135" s="1254"/>
      <c r="F135" s="1254"/>
      <c r="G135" s="1254"/>
      <c r="H135" s="1254"/>
      <c r="I135" s="1254"/>
      <c r="J135" s="1254"/>
      <c r="L135" s="1273"/>
    </row>
    <row r="136" spans="1:12">
      <c r="A136" s="1254"/>
      <c r="B136" s="1262"/>
      <c r="C136" s="1254"/>
      <c r="D136" s="1254"/>
      <c r="E136" s="1254"/>
      <c r="F136" s="1254"/>
      <c r="G136" s="1254"/>
      <c r="H136" s="1254"/>
      <c r="I136" s="1254"/>
      <c r="J136" s="1254"/>
      <c r="L136" s="1273"/>
    </row>
    <row r="137" spans="1:12">
      <c r="A137" s="1254"/>
      <c r="B137" s="1262"/>
      <c r="C137" s="1254"/>
      <c r="D137" s="1254"/>
      <c r="E137" s="1254"/>
      <c r="F137" s="1254"/>
      <c r="G137" s="1254"/>
      <c r="H137" s="1254"/>
      <c r="I137" s="1254"/>
      <c r="J137" s="1254"/>
      <c r="L137" s="1273"/>
    </row>
    <row r="138" spans="1:12">
      <c r="A138" s="1254"/>
      <c r="B138" s="1262"/>
      <c r="C138" s="1254"/>
      <c r="D138" s="1254"/>
      <c r="E138" s="1254"/>
      <c r="F138" s="1254"/>
      <c r="G138" s="1254"/>
      <c r="H138" s="1254"/>
      <c r="I138" s="1254"/>
      <c r="J138" s="1254"/>
      <c r="L138" s="1273"/>
    </row>
    <row r="139" spans="1:12">
      <c r="A139" s="1254"/>
      <c r="B139" s="1262"/>
      <c r="C139" s="1254"/>
      <c r="D139" s="1254"/>
      <c r="E139" s="1254"/>
      <c r="F139" s="1254"/>
      <c r="G139" s="1254"/>
      <c r="H139" s="1254"/>
      <c r="I139" s="1254"/>
      <c r="J139" s="1254"/>
      <c r="L139" s="1273"/>
    </row>
    <row r="140" spans="1:12">
      <c r="A140" s="1254"/>
      <c r="B140" s="1262"/>
      <c r="C140" s="1254"/>
      <c r="D140" s="1254"/>
      <c r="E140" s="1254"/>
      <c r="F140" s="1254"/>
      <c r="G140" s="1254"/>
      <c r="H140" s="1254"/>
      <c r="I140" s="1254"/>
      <c r="J140" s="1254"/>
      <c r="L140" s="1273"/>
    </row>
    <row r="141" spans="1:12">
      <c r="A141" s="1254"/>
      <c r="B141" s="1262"/>
      <c r="C141" s="1254"/>
      <c r="D141" s="1254"/>
      <c r="E141" s="1254"/>
      <c r="F141" s="1254"/>
      <c r="G141" s="1254"/>
      <c r="H141" s="1254"/>
      <c r="I141" s="1254"/>
      <c r="J141" s="1254"/>
      <c r="L141" s="1273"/>
    </row>
    <row r="142" spans="1:12">
      <c r="A142" s="1254"/>
      <c r="B142" s="1262"/>
      <c r="C142" s="1254"/>
      <c r="D142" s="1254"/>
      <c r="E142" s="1254"/>
      <c r="F142" s="1254"/>
      <c r="G142" s="1254"/>
      <c r="H142" s="1254"/>
      <c r="I142" s="1254"/>
      <c r="J142" s="1254"/>
      <c r="L142" s="1273"/>
    </row>
    <row r="143" spans="1:12">
      <c r="A143" s="1254"/>
      <c r="B143" s="1262"/>
      <c r="C143" s="1254"/>
      <c r="D143" s="1254"/>
      <c r="E143" s="1254"/>
      <c r="F143" s="1254"/>
      <c r="G143" s="1254"/>
      <c r="H143" s="1254"/>
      <c r="I143" s="1254"/>
      <c r="J143" s="1254"/>
      <c r="L143" s="1273"/>
    </row>
    <row r="144" spans="1:12">
      <c r="A144" s="1254"/>
      <c r="B144" s="1262"/>
      <c r="C144" s="1254"/>
      <c r="D144" s="1254"/>
      <c r="E144" s="1254"/>
      <c r="F144" s="1254"/>
      <c r="G144" s="1254"/>
      <c r="H144" s="1254"/>
      <c r="I144" s="1254"/>
      <c r="J144" s="1254"/>
      <c r="L144" s="1273"/>
    </row>
    <row r="145" spans="1:12">
      <c r="A145" s="1254"/>
      <c r="B145" s="1262"/>
      <c r="C145" s="1254"/>
      <c r="D145" s="1254"/>
      <c r="E145" s="1254"/>
      <c r="F145" s="1254"/>
      <c r="G145" s="1254"/>
      <c r="H145" s="1254"/>
      <c r="I145" s="1254"/>
      <c r="J145" s="1254"/>
      <c r="L145" s="1273"/>
    </row>
    <row r="146" spans="1:12">
      <c r="A146" s="1254"/>
      <c r="B146" s="1262"/>
      <c r="C146" s="1254"/>
      <c r="D146" s="1254"/>
      <c r="E146" s="1254"/>
      <c r="F146" s="1254"/>
      <c r="G146" s="1254"/>
      <c r="H146" s="1254"/>
      <c r="I146" s="1254"/>
      <c r="J146" s="1254"/>
      <c r="L146" s="1273"/>
    </row>
    <row r="147" spans="1:12">
      <c r="A147" s="1254"/>
      <c r="B147" s="1262"/>
      <c r="C147" s="1254"/>
      <c r="D147" s="1254"/>
      <c r="E147" s="1254"/>
      <c r="F147" s="1254"/>
      <c r="G147" s="1254"/>
      <c r="H147" s="1254"/>
      <c r="I147" s="1254"/>
      <c r="J147" s="1254"/>
      <c r="L147" s="1273"/>
    </row>
    <row r="148" spans="1:12">
      <c r="A148" s="1254"/>
      <c r="B148" s="1262"/>
      <c r="C148" s="1254"/>
      <c r="D148" s="1254"/>
      <c r="E148" s="1254"/>
      <c r="F148" s="1254"/>
      <c r="G148" s="1254"/>
      <c r="H148" s="1254"/>
      <c r="I148" s="1254"/>
      <c r="J148" s="1254"/>
      <c r="L148" s="1273"/>
    </row>
    <row r="149" spans="1:12">
      <c r="A149" s="1254"/>
      <c r="B149" s="1262"/>
      <c r="C149" s="1254"/>
      <c r="D149" s="1254"/>
      <c r="E149" s="1254"/>
      <c r="F149" s="1254"/>
      <c r="G149" s="1254"/>
      <c r="H149" s="1254"/>
      <c r="I149" s="1254"/>
      <c r="J149" s="1254"/>
      <c r="L149" s="1273"/>
    </row>
    <row r="150" spans="1:12">
      <c r="A150" s="1254"/>
      <c r="B150" s="1262"/>
      <c r="C150" s="1254"/>
      <c r="D150" s="1254"/>
      <c r="E150" s="1254"/>
      <c r="F150" s="1254"/>
      <c r="G150" s="1254"/>
      <c r="H150" s="1254"/>
      <c r="I150" s="1254"/>
      <c r="J150" s="1254"/>
      <c r="L150" s="1273"/>
    </row>
    <row r="151" spans="1:12">
      <c r="A151" s="1254"/>
      <c r="B151" s="1262"/>
      <c r="C151" s="1254"/>
      <c r="D151" s="1254"/>
      <c r="E151" s="1254"/>
      <c r="F151" s="1254"/>
      <c r="G151" s="1254"/>
      <c r="H151" s="1254"/>
      <c r="I151" s="1254"/>
      <c r="J151" s="1254"/>
      <c r="L151" s="1273"/>
    </row>
    <row r="152" spans="1:12">
      <c r="A152" s="1254"/>
      <c r="B152" s="1262"/>
      <c r="C152" s="1254"/>
      <c r="D152" s="1254"/>
      <c r="E152" s="1254"/>
      <c r="F152" s="1254"/>
      <c r="G152" s="1254"/>
      <c r="H152" s="1254"/>
      <c r="I152" s="1254"/>
      <c r="J152" s="1254"/>
      <c r="L152" s="1273"/>
    </row>
    <row r="153" spans="1:12">
      <c r="A153" s="1254"/>
      <c r="B153" s="1262"/>
      <c r="C153" s="1254"/>
      <c r="D153" s="1254"/>
      <c r="E153" s="1254"/>
      <c r="F153" s="1254"/>
      <c r="G153" s="1254"/>
      <c r="H153" s="1254"/>
      <c r="I153" s="1254"/>
      <c r="J153" s="1254"/>
      <c r="L153" s="1273"/>
    </row>
    <row r="154" spans="1:12">
      <c r="A154" s="1254"/>
      <c r="B154" s="1262"/>
      <c r="C154" s="1254"/>
      <c r="D154" s="1254"/>
      <c r="E154" s="1254"/>
      <c r="F154" s="1254"/>
      <c r="G154" s="1254"/>
      <c r="H154" s="1254"/>
      <c r="I154" s="1254"/>
      <c r="J154" s="1254"/>
      <c r="L154" s="1273"/>
    </row>
    <row r="155" spans="1:12">
      <c r="A155" s="1254"/>
      <c r="B155" s="1262"/>
      <c r="C155" s="1254"/>
      <c r="D155" s="1254"/>
      <c r="E155" s="1254"/>
      <c r="F155" s="1254"/>
      <c r="G155" s="1254"/>
      <c r="H155" s="1254"/>
      <c r="I155" s="1254"/>
      <c r="J155" s="1254"/>
      <c r="L155" s="1273"/>
    </row>
    <row r="156" spans="1:12">
      <c r="A156" s="1254"/>
      <c r="B156" s="1262"/>
      <c r="C156" s="1254"/>
      <c r="D156" s="1254"/>
      <c r="E156" s="1254"/>
      <c r="F156" s="1254"/>
      <c r="G156" s="1254"/>
      <c r="H156" s="1254"/>
      <c r="I156" s="1254"/>
      <c r="J156" s="1254"/>
      <c r="L156" s="1273"/>
    </row>
    <row r="157" spans="1:12">
      <c r="A157" s="1254"/>
      <c r="B157" s="1262"/>
      <c r="C157" s="1254"/>
      <c r="D157" s="1254"/>
      <c r="E157" s="1254"/>
      <c r="F157" s="1254"/>
      <c r="G157" s="1254"/>
      <c r="H157" s="1254"/>
      <c r="I157" s="1254"/>
      <c r="J157" s="1254"/>
      <c r="L157" s="1273"/>
    </row>
    <row r="158" spans="1:12">
      <c r="A158" s="1254"/>
      <c r="B158" s="1262"/>
      <c r="C158" s="1254"/>
      <c r="D158" s="1254"/>
      <c r="E158" s="1254"/>
      <c r="F158" s="1254"/>
      <c r="G158" s="1254"/>
      <c r="H158" s="1254"/>
      <c r="I158" s="1254"/>
      <c r="J158" s="1254"/>
      <c r="L158" s="1273"/>
    </row>
    <row r="159" spans="1:12">
      <c r="A159" s="1254"/>
      <c r="B159" s="1262"/>
      <c r="C159" s="1254"/>
      <c r="D159" s="1254"/>
      <c r="E159" s="1254"/>
      <c r="F159" s="1254"/>
      <c r="G159" s="1254"/>
      <c r="H159" s="1254"/>
      <c r="I159" s="1254"/>
      <c r="J159" s="1254"/>
      <c r="L159" s="1273"/>
    </row>
    <row r="160" spans="1:12">
      <c r="A160" s="1254"/>
      <c r="B160" s="1262"/>
      <c r="C160" s="1254"/>
      <c r="D160" s="1254"/>
      <c r="E160" s="1254"/>
      <c r="F160" s="1254"/>
      <c r="G160" s="1254"/>
      <c r="H160" s="1254"/>
      <c r="I160" s="1254"/>
      <c r="J160" s="1254"/>
      <c r="L160" s="1273"/>
    </row>
    <row r="161" spans="1:12">
      <c r="A161" s="1254"/>
      <c r="B161" s="1262"/>
      <c r="C161" s="1254"/>
      <c r="D161" s="1254"/>
      <c r="E161" s="1254"/>
      <c r="F161" s="1254"/>
      <c r="G161" s="1254"/>
      <c r="H161" s="1254"/>
      <c r="I161" s="1254"/>
      <c r="J161" s="1254"/>
      <c r="L161" s="1273"/>
    </row>
    <row r="162" spans="1:12">
      <c r="A162" s="1254"/>
      <c r="B162" s="1262"/>
      <c r="C162" s="1254"/>
      <c r="D162" s="1254"/>
      <c r="E162" s="1254"/>
      <c r="F162" s="1254"/>
      <c r="G162" s="1254"/>
      <c r="H162" s="1254"/>
      <c r="I162" s="1254"/>
      <c r="J162" s="1254"/>
      <c r="L162" s="1273"/>
    </row>
    <row r="163" spans="1:12">
      <c r="A163" s="1254"/>
      <c r="B163" s="1262"/>
      <c r="C163" s="1254"/>
      <c r="D163" s="1254"/>
      <c r="E163" s="1254"/>
      <c r="F163" s="1254"/>
      <c r="G163" s="1254"/>
      <c r="H163" s="1254"/>
      <c r="I163" s="1254"/>
      <c r="J163" s="1254"/>
      <c r="L163" s="1273"/>
    </row>
    <row r="164" spans="1:12">
      <c r="A164" s="1254"/>
      <c r="B164" s="1262"/>
      <c r="C164" s="1254"/>
      <c r="D164" s="1254"/>
      <c r="E164" s="1254"/>
      <c r="F164" s="1254"/>
      <c r="G164" s="1254"/>
      <c r="H164" s="1254"/>
      <c r="I164" s="1254"/>
      <c r="J164" s="1254"/>
      <c r="L164" s="1273"/>
    </row>
    <row r="165" spans="1:12">
      <c r="A165" s="1254"/>
      <c r="B165" s="1262"/>
      <c r="C165" s="1254"/>
      <c r="D165" s="1254"/>
      <c r="E165" s="1254"/>
      <c r="F165" s="1254"/>
      <c r="G165" s="1254"/>
      <c r="H165" s="1254"/>
      <c r="I165" s="1254"/>
      <c r="J165" s="1254"/>
      <c r="L165" s="1273"/>
    </row>
    <row r="166" spans="1:12">
      <c r="A166" s="1254"/>
      <c r="B166" s="1262"/>
      <c r="C166" s="1254"/>
      <c r="D166" s="1254"/>
      <c r="E166" s="1254"/>
      <c r="F166" s="1254"/>
      <c r="G166" s="1254"/>
      <c r="H166" s="1254"/>
      <c r="I166" s="1254"/>
      <c r="J166" s="1254"/>
      <c r="L166" s="1273"/>
    </row>
    <row r="167" spans="1:12">
      <c r="A167" s="1254"/>
      <c r="B167" s="1262"/>
      <c r="C167" s="1254"/>
      <c r="D167" s="1254"/>
      <c r="E167" s="1254"/>
      <c r="F167" s="1254"/>
      <c r="G167" s="1254"/>
      <c r="H167" s="1254"/>
      <c r="I167" s="1254"/>
      <c r="J167" s="1254"/>
      <c r="L167" s="1273"/>
    </row>
    <row r="168" spans="1:12">
      <c r="A168" s="1254"/>
      <c r="B168" s="1262"/>
      <c r="C168" s="1254"/>
      <c r="D168" s="1254"/>
      <c r="E168" s="1254"/>
      <c r="F168" s="1254"/>
      <c r="G168" s="1254"/>
      <c r="H168" s="1254"/>
      <c r="I168" s="1254"/>
      <c r="J168" s="1254"/>
      <c r="L168" s="1273"/>
    </row>
    <row r="169" spans="1:12">
      <c r="A169" s="1254"/>
      <c r="B169" s="1262"/>
      <c r="C169" s="1254"/>
      <c r="D169" s="1254"/>
      <c r="E169" s="1254"/>
      <c r="F169" s="1254"/>
      <c r="G169" s="1254"/>
      <c r="H169" s="1254"/>
      <c r="I169" s="1254"/>
      <c r="J169" s="1254"/>
      <c r="L169" s="1273"/>
    </row>
    <row r="170" spans="1:12">
      <c r="A170" s="1254"/>
      <c r="B170" s="1262"/>
      <c r="C170" s="1254"/>
      <c r="D170" s="1254"/>
      <c r="E170" s="1254"/>
      <c r="F170" s="1254"/>
      <c r="G170" s="1254"/>
      <c r="H170" s="1254"/>
      <c r="I170" s="1254"/>
      <c r="J170" s="1254"/>
      <c r="L170" s="1273"/>
    </row>
    <row r="171" spans="1:12">
      <c r="A171" s="1254"/>
      <c r="B171" s="1262"/>
      <c r="C171" s="1254"/>
      <c r="D171" s="1254"/>
      <c r="E171" s="1254"/>
      <c r="F171" s="1254"/>
      <c r="G171" s="1254"/>
      <c r="H171" s="1254"/>
      <c r="I171" s="1254"/>
      <c r="J171" s="1254"/>
      <c r="L171" s="1273"/>
    </row>
    <row r="172" spans="1:12">
      <c r="A172" s="1254"/>
      <c r="B172" s="1262"/>
      <c r="C172" s="1254"/>
      <c r="D172" s="1254"/>
      <c r="E172" s="1254"/>
      <c r="F172" s="1254"/>
      <c r="G172" s="1254"/>
      <c r="H172" s="1254"/>
      <c r="I172" s="1254"/>
      <c r="J172" s="1254"/>
      <c r="L172" s="1273"/>
    </row>
    <row r="173" spans="1:12">
      <c r="A173" s="1254"/>
      <c r="B173" s="1262"/>
      <c r="C173" s="1254"/>
      <c r="D173" s="1254"/>
      <c r="E173" s="1254"/>
      <c r="F173" s="1254"/>
      <c r="G173" s="1254"/>
      <c r="H173" s="1254"/>
      <c r="I173" s="1254"/>
      <c r="J173" s="1254"/>
      <c r="L173" s="1273"/>
    </row>
    <row r="174" spans="1:12">
      <c r="A174" s="1254"/>
      <c r="B174" s="1262"/>
      <c r="C174" s="1254"/>
      <c r="D174" s="1254"/>
      <c r="E174" s="1254"/>
      <c r="F174" s="1254"/>
      <c r="G174" s="1254"/>
      <c r="H174" s="1254"/>
      <c r="I174" s="1254"/>
      <c r="J174" s="1254"/>
      <c r="L174" s="1273"/>
    </row>
    <row r="175" spans="1:12">
      <c r="A175" s="1254"/>
      <c r="B175" s="1262"/>
      <c r="C175" s="1254"/>
      <c r="D175" s="1254"/>
      <c r="E175" s="1254"/>
      <c r="F175" s="1254"/>
      <c r="G175" s="1254"/>
      <c r="H175" s="1254"/>
      <c r="I175" s="1254"/>
      <c r="J175" s="1254"/>
      <c r="L175" s="1273"/>
    </row>
    <row r="176" spans="1:12">
      <c r="A176" s="1254"/>
      <c r="B176" s="1262"/>
      <c r="C176" s="1254"/>
      <c r="D176" s="1254"/>
      <c r="E176" s="1254"/>
      <c r="F176" s="1254"/>
      <c r="G176" s="1254"/>
      <c r="H176" s="1254"/>
      <c r="I176" s="1254"/>
      <c r="J176" s="1254"/>
      <c r="L176" s="1273"/>
    </row>
    <row r="177" spans="1:12">
      <c r="A177" s="1254"/>
      <c r="B177" s="1262"/>
      <c r="C177" s="1254"/>
      <c r="D177" s="1254"/>
      <c r="E177" s="1254"/>
      <c r="F177" s="1254"/>
      <c r="G177" s="1254"/>
      <c r="H177" s="1254"/>
      <c r="I177" s="1254"/>
      <c r="J177" s="1254"/>
      <c r="L177" s="1273"/>
    </row>
    <row r="178" spans="1:12">
      <c r="A178" s="1254"/>
      <c r="B178" s="1262"/>
      <c r="C178" s="1254"/>
      <c r="D178" s="1254"/>
      <c r="E178" s="1254"/>
      <c r="F178" s="1254"/>
      <c r="G178" s="1254"/>
      <c r="H178" s="1254"/>
      <c r="I178" s="1254"/>
      <c r="J178" s="1254"/>
      <c r="L178" s="1273"/>
    </row>
    <row r="179" spans="1:12">
      <c r="A179" s="1254"/>
      <c r="B179" s="1262"/>
      <c r="C179" s="1254"/>
      <c r="D179" s="1254"/>
      <c r="E179" s="1254"/>
      <c r="F179" s="1254"/>
      <c r="G179" s="1254"/>
      <c r="H179" s="1254"/>
      <c r="I179" s="1254"/>
      <c r="J179" s="1254"/>
      <c r="L179" s="1273"/>
    </row>
    <row r="180" spans="1:12">
      <c r="A180" s="1254"/>
      <c r="B180" s="1262"/>
      <c r="C180" s="1254"/>
      <c r="D180" s="1254"/>
      <c r="E180" s="1254"/>
      <c r="F180" s="1254"/>
      <c r="G180" s="1254"/>
      <c r="H180" s="1254"/>
      <c r="I180" s="1254"/>
      <c r="J180" s="1254"/>
      <c r="L180" s="1273"/>
    </row>
    <row r="181" spans="1:12">
      <c r="A181" s="1254"/>
      <c r="B181" s="1262"/>
      <c r="C181" s="1254"/>
      <c r="D181" s="1254"/>
      <c r="E181" s="1254"/>
      <c r="F181" s="1254"/>
      <c r="G181" s="1254"/>
      <c r="H181" s="1254"/>
      <c r="I181" s="1254"/>
      <c r="J181" s="1254"/>
      <c r="L181" s="1273"/>
    </row>
    <row r="182" spans="1:12">
      <c r="A182" s="1254"/>
      <c r="B182" s="1262"/>
      <c r="C182" s="1254"/>
      <c r="D182" s="1254"/>
      <c r="E182" s="1254"/>
      <c r="F182" s="1254"/>
      <c r="G182" s="1254"/>
      <c r="H182" s="1254"/>
      <c r="I182" s="1254"/>
      <c r="J182" s="1254"/>
      <c r="L182" s="1273"/>
    </row>
    <row r="183" spans="1:12">
      <c r="A183" s="1254"/>
      <c r="B183" s="1262"/>
      <c r="C183" s="1254"/>
      <c r="D183" s="1254"/>
      <c r="E183" s="1254"/>
      <c r="F183" s="1254"/>
      <c r="G183" s="1254"/>
      <c r="H183" s="1254"/>
      <c r="I183" s="1254"/>
      <c r="J183" s="1254"/>
      <c r="L183" s="1273"/>
    </row>
    <row r="184" spans="1:12">
      <c r="A184" s="1254"/>
      <c r="B184" s="1262"/>
      <c r="C184" s="1254"/>
      <c r="D184" s="1254"/>
      <c r="E184" s="1254"/>
      <c r="F184" s="1254"/>
      <c r="G184" s="1254"/>
      <c r="H184" s="1254"/>
      <c r="I184" s="1254"/>
      <c r="J184" s="1254"/>
      <c r="L184" s="1273"/>
    </row>
    <row r="185" spans="1:12">
      <c r="A185" s="1254"/>
      <c r="B185" s="1262"/>
      <c r="C185" s="1254"/>
      <c r="D185" s="1254"/>
      <c r="E185" s="1254"/>
      <c r="F185" s="1254"/>
      <c r="G185" s="1254"/>
      <c r="H185" s="1254"/>
      <c r="I185" s="1254"/>
      <c r="J185" s="1254"/>
      <c r="L185" s="1273"/>
    </row>
    <row r="186" spans="1:12">
      <c r="A186" s="1254"/>
      <c r="B186" s="1262"/>
      <c r="C186" s="1254"/>
      <c r="D186" s="1254"/>
      <c r="E186" s="1254"/>
      <c r="F186" s="1254"/>
      <c r="G186" s="1254"/>
      <c r="H186" s="1254"/>
      <c r="I186" s="1254"/>
      <c r="J186" s="1254"/>
      <c r="L186" s="1273"/>
    </row>
    <row r="187" spans="1:12">
      <c r="A187" s="1254"/>
      <c r="B187" s="1262"/>
      <c r="C187" s="1254"/>
      <c r="D187" s="1254"/>
      <c r="E187" s="1254"/>
      <c r="F187" s="1254"/>
      <c r="G187" s="1254"/>
      <c r="H187" s="1254"/>
      <c r="I187" s="1254"/>
      <c r="J187" s="1254"/>
      <c r="L187" s="1273"/>
    </row>
    <row r="188" spans="1:12">
      <c r="A188" s="1254"/>
      <c r="B188" s="1262"/>
      <c r="C188" s="1254"/>
      <c r="D188" s="1254"/>
      <c r="E188" s="1254"/>
      <c r="F188" s="1254"/>
      <c r="G188" s="1254"/>
      <c r="H188" s="1254"/>
      <c r="I188" s="1254"/>
      <c r="J188" s="1254"/>
      <c r="L188" s="1273"/>
    </row>
    <row r="189" spans="1:12">
      <c r="A189" s="1254"/>
      <c r="B189" s="1262"/>
      <c r="C189" s="1254"/>
      <c r="D189" s="1254"/>
      <c r="E189" s="1254"/>
      <c r="F189" s="1254"/>
      <c r="G189" s="1254"/>
      <c r="H189" s="1254"/>
      <c r="I189" s="1254"/>
      <c r="J189" s="1254"/>
      <c r="L189" s="1273"/>
    </row>
    <row r="190" spans="1:12">
      <c r="A190" s="1254"/>
      <c r="B190" s="1262"/>
      <c r="C190" s="1254"/>
      <c r="D190" s="1254"/>
      <c r="E190" s="1254"/>
      <c r="F190" s="1254"/>
      <c r="G190" s="1254"/>
      <c r="H190" s="1254"/>
      <c r="I190" s="1254"/>
      <c r="J190" s="1254"/>
      <c r="L190" s="1273"/>
    </row>
    <row r="191" spans="1:12">
      <c r="A191" s="1254"/>
      <c r="B191" s="1262"/>
      <c r="C191" s="1254"/>
      <c r="D191" s="1254"/>
      <c r="E191" s="1254"/>
      <c r="F191" s="1254"/>
      <c r="G191" s="1254"/>
      <c r="H191" s="1254"/>
      <c r="I191" s="1254"/>
      <c r="J191" s="1254"/>
      <c r="L191" s="1273"/>
    </row>
    <row r="192" spans="1:12">
      <c r="A192" s="1254"/>
      <c r="B192" s="1262"/>
      <c r="C192" s="1254"/>
      <c r="D192" s="1254"/>
      <c r="E192" s="1254"/>
      <c r="F192" s="1254"/>
      <c r="G192" s="1254"/>
      <c r="H192" s="1254"/>
      <c r="I192" s="1254"/>
      <c r="J192" s="1254"/>
      <c r="L192" s="1273"/>
    </row>
    <row r="193" spans="1:12">
      <c r="A193" s="1254"/>
      <c r="B193" s="1262"/>
      <c r="C193" s="1254"/>
      <c r="D193" s="1254"/>
      <c r="E193" s="1254"/>
      <c r="F193" s="1254"/>
      <c r="G193" s="1254"/>
      <c r="H193" s="1254"/>
      <c r="I193" s="1254"/>
      <c r="J193" s="1254"/>
      <c r="L193" s="1273"/>
    </row>
    <row r="194" spans="1:12">
      <c r="A194" s="1254"/>
      <c r="B194" s="1262"/>
      <c r="C194" s="1254"/>
      <c r="D194" s="1254"/>
      <c r="E194" s="1254"/>
      <c r="F194" s="1254"/>
      <c r="G194" s="1254"/>
      <c r="H194" s="1254"/>
      <c r="I194" s="1254"/>
      <c r="J194" s="1254"/>
      <c r="L194" s="1273"/>
    </row>
    <row r="195" spans="1:12">
      <c r="A195" s="1254"/>
      <c r="B195" s="1262"/>
      <c r="C195" s="1254"/>
      <c r="D195" s="1254"/>
      <c r="E195" s="1254"/>
      <c r="F195" s="1254"/>
      <c r="G195" s="1254"/>
      <c r="H195" s="1254"/>
      <c r="I195" s="1254"/>
      <c r="J195" s="1254"/>
      <c r="L195" s="1273"/>
    </row>
    <row r="196" spans="1:12">
      <c r="A196" s="1254"/>
      <c r="B196" s="1262"/>
      <c r="C196" s="1254"/>
      <c r="D196" s="1254"/>
      <c r="E196" s="1254"/>
      <c r="F196" s="1254"/>
      <c r="G196" s="1254"/>
      <c r="H196" s="1254"/>
      <c r="I196" s="1254"/>
      <c r="J196" s="1254"/>
      <c r="L196" s="1273"/>
    </row>
    <row r="197" spans="1:12">
      <c r="A197" s="1254"/>
      <c r="B197" s="1262"/>
      <c r="C197" s="1254"/>
      <c r="D197" s="1254"/>
      <c r="E197" s="1254"/>
      <c r="F197" s="1254"/>
      <c r="G197" s="1254"/>
      <c r="H197" s="1254"/>
      <c r="I197" s="1254"/>
      <c r="J197" s="1254"/>
      <c r="L197" s="1273"/>
    </row>
    <row r="198" spans="1:12">
      <c r="A198" s="1254"/>
      <c r="B198" s="1262"/>
      <c r="C198" s="1254"/>
      <c r="D198" s="1254"/>
      <c r="E198" s="1254"/>
      <c r="F198" s="1254"/>
      <c r="G198" s="1254"/>
      <c r="H198" s="1254"/>
      <c r="I198" s="1254"/>
      <c r="J198" s="1254"/>
      <c r="L198" s="1273"/>
    </row>
    <row r="199" spans="1:12">
      <c r="A199" s="1254"/>
      <c r="B199" s="1262"/>
      <c r="C199" s="1254"/>
      <c r="D199" s="1254"/>
      <c r="E199" s="1254"/>
      <c r="F199" s="1254"/>
      <c r="G199" s="1254"/>
      <c r="H199" s="1254"/>
      <c r="I199" s="1254"/>
      <c r="J199" s="1254"/>
      <c r="L199" s="1273"/>
    </row>
    <row r="200" spans="1:12">
      <c r="A200" s="1254"/>
      <c r="B200" s="1262"/>
      <c r="C200" s="1254"/>
      <c r="D200" s="1254"/>
      <c r="E200" s="1254"/>
      <c r="F200" s="1254"/>
      <c r="G200" s="1254"/>
      <c r="H200" s="1254"/>
      <c r="I200" s="1254"/>
      <c r="J200" s="1254"/>
      <c r="L200" s="1273"/>
    </row>
    <row r="201" spans="1:12">
      <c r="A201" s="1254"/>
      <c r="B201" s="1262"/>
      <c r="C201" s="1254"/>
      <c r="D201" s="1254"/>
      <c r="E201" s="1254"/>
      <c r="F201" s="1254"/>
      <c r="G201" s="1254"/>
      <c r="H201" s="1254"/>
      <c r="I201" s="1254"/>
      <c r="J201" s="1254"/>
      <c r="L201" s="1273"/>
    </row>
    <row r="202" spans="1:12">
      <c r="A202" s="1254"/>
      <c r="B202" s="1262"/>
      <c r="C202" s="1254"/>
      <c r="D202" s="1254"/>
      <c r="E202" s="1254"/>
      <c r="F202" s="1254"/>
      <c r="G202" s="1254"/>
      <c r="H202" s="1254"/>
      <c r="I202" s="1254"/>
      <c r="J202" s="1254"/>
      <c r="L202" s="1273"/>
    </row>
    <row r="203" spans="1:12">
      <c r="A203" s="1254"/>
      <c r="B203" s="1262"/>
      <c r="C203" s="1254"/>
      <c r="D203" s="1254"/>
      <c r="E203" s="1254"/>
      <c r="F203" s="1254"/>
      <c r="G203" s="1254"/>
      <c r="H203" s="1254"/>
      <c r="I203" s="1254"/>
      <c r="J203" s="1254"/>
      <c r="L203" s="1273"/>
    </row>
    <row r="204" spans="1:12">
      <c r="A204" s="1254"/>
      <c r="B204" s="1262"/>
      <c r="C204" s="1254"/>
      <c r="D204" s="1254"/>
      <c r="E204" s="1254"/>
      <c r="F204" s="1254"/>
      <c r="G204" s="1254"/>
      <c r="H204" s="1254"/>
      <c r="I204" s="1254"/>
      <c r="J204" s="1254"/>
      <c r="L204" s="1273"/>
    </row>
    <row r="205" spans="1:12">
      <c r="A205" s="1254"/>
      <c r="B205" s="1262"/>
      <c r="C205" s="1254"/>
      <c r="D205" s="1254"/>
      <c r="E205" s="1254"/>
      <c r="F205" s="1254"/>
      <c r="G205" s="1254"/>
      <c r="H205" s="1254"/>
      <c r="I205" s="1254"/>
      <c r="J205" s="1254"/>
      <c r="L205" s="1273"/>
    </row>
    <row r="206" spans="1:12">
      <c r="A206" s="1254"/>
      <c r="B206" s="1262"/>
      <c r="C206" s="1254"/>
      <c r="D206" s="1254"/>
      <c r="E206" s="1254"/>
      <c r="F206" s="1254"/>
      <c r="G206" s="1254"/>
      <c r="H206" s="1254"/>
      <c r="I206" s="1254"/>
      <c r="J206" s="1254"/>
      <c r="L206" s="1273"/>
    </row>
    <row r="207" spans="1:12">
      <c r="A207" s="1254"/>
      <c r="B207" s="1262"/>
      <c r="C207" s="1254"/>
      <c r="D207" s="1254"/>
      <c r="E207" s="1254"/>
      <c r="F207" s="1254"/>
      <c r="G207" s="1254"/>
      <c r="H207" s="1254"/>
      <c r="I207" s="1254"/>
      <c r="J207" s="1254"/>
      <c r="L207" s="1273"/>
    </row>
    <row r="208" spans="1:12">
      <c r="A208" s="1254"/>
      <c r="B208" s="1262"/>
      <c r="C208" s="1254"/>
      <c r="D208" s="1254"/>
      <c r="E208" s="1254"/>
      <c r="F208" s="1254"/>
      <c r="G208" s="1254"/>
      <c r="H208" s="1254"/>
      <c r="I208" s="1254"/>
      <c r="J208" s="1254"/>
      <c r="L208" s="1273"/>
    </row>
    <row r="209" spans="1:12">
      <c r="A209" s="1254"/>
      <c r="B209" s="1262"/>
      <c r="C209" s="1254"/>
      <c r="D209" s="1254"/>
      <c r="E209" s="1254"/>
      <c r="F209" s="1254"/>
      <c r="G209" s="1254"/>
      <c r="H209" s="1254"/>
      <c r="I209" s="1254"/>
      <c r="J209" s="1254"/>
      <c r="L209" s="1273"/>
    </row>
    <row r="210" spans="1:12">
      <c r="A210" s="1254"/>
      <c r="B210" s="1262"/>
      <c r="C210" s="1254"/>
      <c r="D210" s="1254"/>
      <c r="E210" s="1254"/>
      <c r="F210" s="1254"/>
      <c r="G210" s="1254"/>
      <c r="H210" s="1254"/>
      <c r="I210" s="1254"/>
      <c r="J210" s="1254"/>
      <c r="L210" s="1273"/>
    </row>
    <row r="211" spans="1:12">
      <c r="A211" s="1254"/>
      <c r="B211" s="1262"/>
      <c r="C211" s="1254"/>
      <c r="D211" s="1254"/>
      <c r="E211" s="1254"/>
      <c r="F211" s="1254"/>
      <c r="G211" s="1254"/>
      <c r="H211" s="1254"/>
      <c r="I211" s="1254"/>
      <c r="J211" s="1254"/>
      <c r="L211" s="1273"/>
    </row>
    <row r="212" spans="1:12">
      <c r="A212" s="1254"/>
      <c r="B212" s="1262"/>
      <c r="C212" s="1254"/>
      <c r="D212" s="1254"/>
      <c r="E212" s="1254"/>
      <c r="F212" s="1254"/>
      <c r="G212" s="1254"/>
      <c r="H212" s="1254"/>
      <c r="I212" s="1254"/>
      <c r="J212" s="1254"/>
      <c r="L212" s="1273"/>
    </row>
    <row r="213" spans="1:12">
      <c r="A213" s="1254"/>
      <c r="B213" s="1262"/>
      <c r="C213" s="1254"/>
      <c r="D213" s="1254"/>
      <c r="E213" s="1254"/>
      <c r="F213" s="1254"/>
      <c r="G213" s="1254"/>
      <c r="H213" s="1254"/>
      <c r="I213" s="1254"/>
      <c r="J213" s="1254"/>
      <c r="L213" s="1273"/>
    </row>
    <row r="214" spans="1:12">
      <c r="A214" s="1254"/>
      <c r="B214" s="1262"/>
      <c r="C214" s="1254"/>
      <c r="D214" s="1254"/>
      <c r="E214" s="1254"/>
      <c r="F214" s="1254"/>
      <c r="G214" s="1254"/>
      <c r="H214" s="1254"/>
      <c r="I214" s="1254"/>
      <c r="J214" s="1254"/>
      <c r="L214" s="1273"/>
    </row>
    <row r="215" spans="1:12">
      <c r="A215" s="1254"/>
      <c r="B215" s="1262"/>
      <c r="C215" s="1254"/>
      <c r="D215" s="1254"/>
      <c r="E215" s="1254"/>
      <c r="F215" s="1254"/>
      <c r="G215" s="1254"/>
      <c r="H215" s="1254"/>
      <c r="I215" s="1254"/>
      <c r="J215" s="1254"/>
      <c r="L215" s="1273"/>
    </row>
    <row r="216" spans="1:12">
      <c r="A216" s="1254"/>
      <c r="B216" s="1262"/>
      <c r="C216" s="1254"/>
      <c r="D216" s="1254"/>
      <c r="E216" s="1254"/>
      <c r="F216" s="1254"/>
      <c r="G216" s="1254"/>
      <c r="H216" s="1254"/>
      <c r="I216" s="1254"/>
      <c r="J216" s="1254"/>
      <c r="L216" s="1273"/>
    </row>
    <row r="217" spans="1:12">
      <c r="A217" s="1254"/>
      <c r="B217" s="1262"/>
      <c r="C217" s="1254"/>
      <c r="D217" s="1254"/>
      <c r="E217" s="1254"/>
      <c r="F217" s="1254"/>
      <c r="G217" s="1254"/>
      <c r="H217" s="1254"/>
      <c r="I217" s="1254"/>
      <c r="J217" s="1254"/>
      <c r="L217" s="1273"/>
    </row>
    <row r="218" spans="1:12">
      <c r="A218" s="1254"/>
      <c r="B218" s="1262"/>
      <c r="C218" s="1254"/>
      <c r="D218" s="1254"/>
      <c r="E218" s="1254"/>
      <c r="F218" s="1254"/>
      <c r="G218" s="1254"/>
      <c r="H218" s="1254"/>
      <c r="I218" s="1254"/>
      <c r="J218" s="1254"/>
      <c r="L218" s="1273"/>
    </row>
    <row r="219" spans="1:12">
      <c r="A219" s="1254"/>
      <c r="B219" s="1262"/>
      <c r="C219" s="1254"/>
      <c r="D219" s="1254"/>
      <c r="E219" s="1254"/>
      <c r="F219" s="1254"/>
      <c r="G219" s="1254"/>
      <c r="H219" s="1254"/>
      <c r="I219" s="1254"/>
      <c r="J219" s="1254"/>
      <c r="L219" s="1273"/>
    </row>
    <row r="220" spans="1:12">
      <c r="A220" s="1254"/>
      <c r="B220" s="1262"/>
      <c r="C220" s="1254"/>
      <c r="D220" s="1254"/>
      <c r="E220" s="1254"/>
      <c r="F220" s="1254"/>
      <c r="G220" s="1254"/>
      <c r="H220" s="1254"/>
      <c r="I220" s="1254"/>
      <c r="J220" s="1254"/>
      <c r="L220" s="1273"/>
    </row>
    <row r="221" spans="1:12">
      <c r="A221" s="1254"/>
      <c r="B221" s="1262"/>
      <c r="C221" s="1254"/>
      <c r="D221" s="1254"/>
      <c r="E221" s="1254"/>
      <c r="F221" s="1254"/>
      <c r="G221" s="1254"/>
      <c r="H221" s="1254"/>
      <c r="I221" s="1254"/>
      <c r="J221" s="1254"/>
      <c r="L221" s="1273"/>
    </row>
    <row r="222" spans="1:12">
      <c r="A222" s="1254"/>
      <c r="B222" s="1262"/>
      <c r="C222" s="1254"/>
      <c r="D222" s="1254"/>
      <c r="E222" s="1254"/>
      <c r="F222" s="1254"/>
      <c r="G222" s="1254"/>
      <c r="H222" s="1254"/>
      <c r="I222" s="1254"/>
      <c r="J222" s="1254"/>
      <c r="L222" s="1273"/>
    </row>
    <row r="223" spans="1:12">
      <c r="A223" s="1254"/>
      <c r="B223" s="1262"/>
      <c r="C223" s="1254"/>
      <c r="D223" s="1254"/>
      <c r="E223" s="1254"/>
      <c r="F223" s="1254"/>
      <c r="G223" s="1254"/>
      <c r="H223" s="1254"/>
      <c r="I223" s="1254"/>
      <c r="J223" s="1254"/>
      <c r="L223" s="1273"/>
    </row>
    <row r="224" spans="1:12">
      <c r="A224" s="1254"/>
      <c r="B224" s="1262"/>
      <c r="C224" s="1254"/>
      <c r="D224" s="1254"/>
      <c r="E224" s="1254"/>
      <c r="F224" s="1254"/>
      <c r="G224" s="1254"/>
      <c r="H224" s="1254"/>
      <c r="I224" s="1254"/>
      <c r="J224" s="1254"/>
      <c r="L224" s="1273"/>
    </row>
    <row r="225" spans="1:12">
      <c r="A225" s="1254"/>
      <c r="B225" s="1262"/>
      <c r="C225" s="1254"/>
      <c r="D225" s="1254"/>
      <c r="E225" s="1254"/>
      <c r="F225" s="1254"/>
      <c r="G225" s="1254"/>
      <c r="H225" s="1254"/>
      <c r="I225" s="1254"/>
      <c r="J225" s="1254"/>
      <c r="L225" s="1273"/>
    </row>
    <row r="226" spans="1:12">
      <c r="A226" s="1254"/>
      <c r="B226" s="1262"/>
      <c r="C226" s="1254"/>
      <c r="D226" s="1254"/>
      <c r="E226" s="1254"/>
      <c r="F226" s="1254"/>
      <c r="G226" s="1254"/>
      <c r="H226" s="1254"/>
      <c r="I226" s="1254"/>
      <c r="J226" s="1254"/>
      <c r="L226" s="1273"/>
    </row>
    <row r="227" spans="1:12">
      <c r="A227" s="1254"/>
      <c r="B227" s="1262"/>
      <c r="C227" s="1254"/>
      <c r="D227" s="1254"/>
      <c r="E227" s="1254"/>
      <c r="F227" s="1254"/>
      <c r="G227" s="1254"/>
      <c r="H227" s="1254"/>
      <c r="I227" s="1254"/>
      <c r="J227" s="1254"/>
      <c r="L227" s="1273"/>
    </row>
    <row r="228" spans="1:12">
      <c r="A228" s="1254"/>
      <c r="B228" s="1262"/>
      <c r="C228" s="1254"/>
      <c r="D228" s="1254"/>
      <c r="E228" s="1254"/>
      <c r="F228" s="1254"/>
      <c r="G228" s="1254"/>
      <c r="H228" s="1254"/>
      <c r="I228" s="1254"/>
      <c r="J228" s="1254"/>
      <c r="L228" s="1273"/>
    </row>
    <row r="229" spans="1:12">
      <c r="A229" s="1254"/>
      <c r="B229" s="1262"/>
      <c r="C229" s="1254"/>
      <c r="D229" s="1254"/>
      <c r="E229" s="1254"/>
      <c r="F229" s="1254"/>
      <c r="G229" s="1254"/>
      <c r="H229" s="1254"/>
      <c r="I229" s="1254"/>
      <c r="J229" s="1254"/>
      <c r="L229" s="1273"/>
    </row>
    <row r="230" spans="1:12">
      <c r="A230" s="1254"/>
      <c r="B230" s="1262"/>
      <c r="C230" s="1254"/>
      <c r="D230" s="1254"/>
      <c r="E230" s="1254"/>
      <c r="F230" s="1254"/>
      <c r="G230" s="1254"/>
      <c r="H230" s="1254"/>
      <c r="I230" s="1254"/>
      <c r="J230" s="1254"/>
      <c r="L230" s="1273"/>
    </row>
    <row r="231" spans="1:12">
      <c r="A231" s="1254"/>
      <c r="B231" s="1262"/>
      <c r="C231" s="1254"/>
      <c r="D231" s="1254"/>
      <c r="E231" s="1254"/>
      <c r="F231" s="1254"/>
      <c r="G231" s="1254"/>
      <c r="H231" s="1254"/>
      <c r="I231" s="1254"/>
      <c r="J231" s="1254"/>
      <c r="L231" s="1273"/>
    </row>
    <row r="232" spans="1:12">
      <c r="A232" s="1254"/>
      <c r="B232" s="1262"/>
      <c r="C232" s="1254"/>
      <c r="D232" s="1254"/>
      <c r="E232" s="1254"/>
      <c r="F232" s="1254"/>
      <c r="G232" s="1254"/>
      <c r="H232" s="1254"/>
      <c r="I232" s="1254"/>
      <c r="J232" s="1254"/>
      <c r="L232" s="1273"/>
    </row>
    <row r="233" spans="1:12">
      <c r="A233" s="1254"/>
      <c r="B233" s="1262"/>
      <c r="C233" s="1254"/>
      <c r="D233" s="1254"/>
      <c r="E233" s="1254"/>
      <c r="F233" s="1254"/>
      <c r="G233" s="1254"/>
      <c r="H233" s="1254"/>
      <c r="I233" s="1254"/>
      <c r="J233" s="1254"/>
      <c r="L233" s="1273"/>
    </row>
    <row r="234" spans="1:12">
      <c r="A234" s="1254"/>
      <c r="B234" s="1262"/>
      <c r="C234" s="1254"/>
      <c r="D234" s="1254"/>
      <c r="E234" s="1254"/>
      <c r="F234" s="1254"/>
      <c r="G234" s="1254"/>
      <c r="H234" s="1254"/>
      <c r="I234" s="1254"/>
      <c r="J234" s="1254"/>
      <c r="L234" s="1273"/>
    </row>
    <row r="235" spans="1:12">
      <c r="A235" s="1254"/>
      <c r="B235" s="1262"/>
      <c r="C235" s="1254"/>
      <c r="D235" s="1254"/>
      <c r="E235" s="1254"/>
      <c r="F235" s="1254"/>
      <c r="G235" s="1254"/>
      <c r="H235" s="1254"/>
      <c r="I235" s="1254"/>
      <c r="J235" s="1254"/>
      <c r="L235" s="1273"/>
    </row>
    <row r="236" spans="1:12">
      <c r="A236" s="1254"/>
      <c r="B236" s="1262"/>
      <c r="C236" s="1254"/>
      <c r="D236" s="1254"/>
      <c r="E236" s="1254"/>
      <c r="F236" s="1254"/>
      <c r="G236" s="1254"/>
      <c r="H236" s="1254"/>
      <c r="I236" s="1254"/>
      <c r="J236" s="1254"/>
      <c r="L236" s="1273"/>
    </row>
    <row r="237" spans="1:12">
      <c r="A237" s="1254"/>
      <c r="B237" s="1262"/>
      <c r="C237" s="1254"/>
      <c r="D237" s="1254"/>
      <c r="E237" s="1254"/>
      <c r="F237" s="1254"/>
      <c r="G237" s="1254"/>
      <c r="H237" s="1254"/>
      <c r="I237" s="1254"/>
      <c r="J237" s="1254"/>
      <c r="L237" s="1273"/>
    </row>
    <row r="238" spans="1:12">
      <c r="A238" s="1254"/>
      <c r="B238" s="1262"/>
      <c r="C238" s="1254"/>
      <c r="D238" s="1254"/>
      <c r="E238" s="1254"/>
      <c r="F238" s="1254"/>
      <c r="G238" s="1254"/>
      <c r="H238" s="1254"/>
      <c r="I238" s="1254"/>
      <c r="J238" s="1254"/>
      <c r="L238" s="1273"/>
    </row>
    <row r="239" spans="1:12">
      <c r="A239" s="1254"/>
      <c r="B239" s="1262"/>
      <c r="C239" s="1254"/>
      <c r="D239" s="1254"/>
      <c r="E239" s="1254"/>
      <c r="F239" s="1254"/>
      <c r="G239" s="1254"/>
      <c r="H239" s="1254"/>
      <c r="I239" s="1254"/>
      <c r="J239" s="1254"/>
      <c r="L239" s="1273"/>
    </row>
    <row r="240" spans="1:12">
      <c r="A240" s="1254"/>
      <c r="B240" s="1262"/>
      <c r="C240" s="1254"/>
      <c r="D240" s="1254"/>
      <c r="E240" s="1254"/>
      <c r="F240" s="1254"/>
      <c r="G240" s="1254"/>
      <c r="H240" s="1254"/>
      <c r="I240" s="1254"/>
      <c r="J240" s="1254"/>
      <c r="L240" s="1273"/>
    </row>
    <row r="241" spans="1:12">
      <c r="A241" s="1254"/>
      <c r="B241" s="1262"/>
      <c r="C241" s="1254"/>
      <c r="D241" s="1254"/>
      <c r="E241" s="1254"/>
      <c r="F241" s="1254"/>
      <c r="G241" s="1254"/>
      <c r="H241" s="1254"/>
      <c r="I241" s="1254"/>
      <c r="J241" s="1254"/>
      <c r="L241" s="1273"/>
    </row>
    <row r="242" spans="1:12">
      <c r="A242" s="1254"/>
      <c r="B242" s="1262"/>
      <c r="C242" s="1254"/>
      <c r="D242" s="1254"/>
      <c r="E242" s="1254"/>
      <c r="F242" s="1254"/>
      <c r="G242" s="1254"/>
      <c r="H242" s="1254"/>
      <c r="I242" s="1254"/>
      <c r="J242" s="1254"/>
      <c r="L242" s="1273"/>
    </row>
    <row r="243" spans="1:12">
      <c r="A243" s="1254"/>
      <c r="B243" s="1262"/>
      <c r="C243" s="1254"/>
      <c r="D243" s="1254"/>
      <c r="E243" s="1254"/>
      <c r="F243" s="1254"/>
      <c r="G243" s="1254"/>
      <c r="H243" s="1254"/>
      <c r="I243" s="1254"/>
      <c r="J243" s="1254"/>
      <c r="L243" s="1273"/>
    </row>
    <row r="244" spans="1:12">
      <c r="A244" s="1254"/>
      <c r="B244" s="1262"/>
      <c r="C244" s="1254"/>
      <c r="D244" s="1254"/>
      <c r="E244" s="1254"/>
      <c r="F244" s="1254"/>
      <c r="G244" s="1254"/>
      <c r="H244" s="1254"/>
      <c r="I244" s="1254"/>
      <c r="J244" s="1254"/>
      <c r="L244" s="1273"/>
    </row>
    <row r="245" spans="1:12">
      <c r="A245" s="1254"/>
      <c r="B245" s="1262"/>
      <c r="C245" s="1254"/>
      <c r="D245" s="1254"/>
      <c r="E245" s="1254"/>
      <c r="F245" s="1254"/>
      <c r="G245" s="1254"/>
      <c r="H245" s="1254"/>
      <c r="I245" s="1254"/>
      <c r="J245" s="1254"/>
      <c r="L245" s="1273"/>
    </row>
    <row r="246" spans="1:12">
      <c r="A246" s="1254"/>
      <c r="B246" s="1262"/>
      <c r="C246" s="1254"/>
      <c r="D246" s="1254"/>
      <c r="E246" s="1254"/>
      <c r="F246" s="1254"/>
      <c r="G246" s="1254"/>
      <c r="H246" s="1254"/>
      <c r="I246" s="1254"/>
      <c r="J246" s="1254"/>
      <c r="L246" s="1273"/>
    </row>
    <row r="247" spans="1:12">
      <c r="A247" s="1254"/>
      <c r="B247" s="1262"/>
      <c r="C247" s="1254"/>
      <c r="D247" s="1254"/>
      <c r="E247" s="1254"/>
      <c r="F247" s="1254"/>
      <c r="G247" s="1254"/>
      <c r="H247" s="1254"/>
      <c r="I247" s="1254"/>
      <c r="J247" s="1254"/>
      <c r="L247" s="1273"/>
    </row>
    <row r="248" spans="1:12">
      <c r="A248" s="1254"/>
      <c r="B248" s="1262"/>
      <c r="C248" s="1254"/>
      <c r="D248" s="1254"/>
      <c r="E248" s="1254"/>
      <c r="F248" s="1254"/>
      <c r="G248" s="1254"/>
      <c r="H248" s="1254"/>
      <c r="I248" s="1254"/>
      <c r="J248" s="1254"/>
      <c r="L248" s="1273"/>
    </row>
    <row r="249" spans="1:12">
      <c r="A249" s="1254"/>
      <c r="B249" s="1262"/>
      <c r="C249" s="1254"/>
      <c r="D249" s="1254"/>
      <c r="E249" s="1254"/>
      <c r="F249" s="1254"/>
      <c r="G249" s="1254"/>
      <c r="H249" s="1254"/>
      <c r="I249" s="1254"/>
      <c r="J249" s="1254"/>
      <c r="L249" s="1273"/>
    </row>
    <row r="250" spans="1:12">
      <c r="A250" s="1254"/>
      <c r="B250" s="1262"/>
      <c r="C250" s="1254"/>
      <c r="D250" s="1254"/>
      <c r="E250" s="1254"/>
      <c r="F250" s="1254"/>
      <c r="G250" s="1254"/>
      <c r="H250" s="1254"/>
      <c r="I250" s="1254"/>
      <c r="J250" s="1254"/>
      <c r="L250" s="1273"/>
    </row>
    <row r="251" spans="1:12">
      <c r="A251" s="1254"/>
      <c r="B251" s="1262"/>
      <c r="C251" s="1254"/>
      <c r="D251" s="1254"/>
      <c r="E251" s="1254"/>
      <c r="F251" s="1254"/>
      <c r="G251" s="1254"/>
      <c r="H251" s="1254"/>
      <c r="I251" s="1254"/>
      <c r="J251" s="1254"/>
      <c r="L251" s="1273"/>
    </row>
    <row r="252" spans="1:12">
      <c r="A252" s="1254"/>
      <c r="B252" s="1262"/>
      <c r="C252" s="1254"/>
      <c r="D252" s="1254"/>
      <c r="E252" s="1254"/>
      <c r="F252" s="1254"/>
      <c r="G252" s="1254"/>
      <c r="H252" s="1254"/>
      <c r="I252" s="1254"/>
      <c r="J252" s="1254"/>
      <c r="L252" s="1273"/>
    </row>
    <row r="253" spans="1:12">
      <c r="A253" s="1254"/>
      <c r="B253" s="1262"/>
      <c r="C253" s="1254"/>
      <c r="D253" s="1254"/>
      <c r="E253" s="1254"/>
      <c r="F253" s="1254"/>
      <c r="G253" s="1254"/>
      <c r="H253" s="1254"/>
      <c r="I253" s="1254"/>
      <c r="J253" s="1254"/>
      <c r="L253" s="1273"/>
    </row>
    <row r="254" spans="1:12">
      <c r="A254" s="1254"/>
      <c r="B254" s="1262"/>
      <c r="C254" s="1254"/>
      <c r="D254" s="1254"/>
      <c r="E254" s="1254"/>
      <c r="F254" s="1254"/>
      <c r="G254" s="1254"/>
      <c r="H254" s="1254"/>
      <c r="I254" s="1254"/>
      <c r="J254" s="1254"/>
      <c r="L254" s="1273"/>
    </row>
    <row r="255" spans="1:12">
      <c r="A255" s="1254"/>
      <c r="B255" s="1262"/>
      <c r="C255" s="1254"/>
      <c r="D255" s="1254"/>
      <c r="E255" s="1254"/>
      <c r="F255" s="1254"/>
      <c r="G255" s="1254"/>
      <c r="H255" s="1254"/>
      <c r="I255" s="1254"/>
      <c r="J255" s="1254"/>
      <c r="L255" s="1273"/>
    </row>
    <row r="256" spans="1:12">
      <c r="A256" s="1254"/>
      <c r="B256" s="1262"/>
      <c r="C256" s="1254"/>
      <c r="D256" s="1254"/>
      <c r="E256" s="1254"/>
      <c r="F256" s="1254"/>
      <c r="G256" s="1254"/>
      <c r="H256" s="1254"/>
      <c r="I256" s="1254"/>
      <c r="J256" s="1254"/>
      <c r="L256" s="1273"/>
    </row>
    <row r="257" spans="1:12">
      <c r="A257" s="1254"/>
      <c r="B257" s="1262"/>
      <c r="C257" s="1254"/>
      <c r="D257" s="1254"/>
      <c r="E257" s="1254"/>
      <c r="F257" s="1254"/>
      <c r="G257" s="1254"/>
      <c r="H257" s="1254"/>
      <c r="I257" s="1254"/>
      <c r="J257" s="1254"/>
      <c r="L257" s="1273"/>
    </row>
    <row r="258" spans="1:12">
      <c r="A258" s="1254"/>
      <c r="B258" s="1262"/>
      <c r="C258" s="1254"/>
      <c r="D258" s="1254"/>
      <c r="E258" s="1254"/>
      <c r="F258" s="1254"/>
      <c r="G258" s="1254"/>
      <c r="H258" s="1254"/>
      <c r="I258" s="1254"/>
      <c r="J258" s="1254"/>
      <c r="L258" s="1273"/>
    </row>
    <row r="259" spans="1:12">
      <c r="A259" s="1254"/>
      <c r="B259" s="1262"/>
      <c r="C259" s="1254"/>
      <c r="D259" s="1254"/>
      <c r="E259" s="1254"/>
      <c r="F259" s="1254"/>
      <c r="G259" s="1254"/>
      <c r="H259" s="1254"/>
      <c r="I259" s="1254"/>
      <c r="J259" s="1254"/>
      <c r="L259" s="1273"/>
    </row>
    <row r="260" spans="1:12">
      <c r="A260" s="1254"/>
      <c r="B260" s="1262"/>
      <c r="C260" s="1254"/>
      <c r="D260" s="1254"/>
      <c r="E260" s="1254"/>
      <c r="F260" s="1254"/>
      <c r="G260" s="1254"/>
      <c r="H260" s="1254"/>
      <c r="I260" s="1254"/>
      <c r="J260" s="1254"/>
      <c r="L260" s="1273"/>
    </row>
    <row r="261" spans="1:12">
      <c r="A261" s="1254"/>
      <c r="B261" s="1262"/>
      <c r="C261" s="1254"/>
      <c r="D261" s="1254"/>
      <c r="E261" s="1254"/>
      <c r="F261" s="1254"/>
      <c r="G261" s="1254"/>
      <c r="H261" s="1254"/>
      <c r="I261" s="1254"/>
      <c r="J261" s="1254"/>
      <c r="L261" s="1273"/>
    </row>
    <row r="262" spans="1:12">
      <c r="A262" s="1254"/>
      <c r="B262" s="1262"/>
      <c r="C262" s="1254"/>
      <c r="D262" s="1254"/>
      <c r="E262" s="1254"/>
      <c r="F262" s="1254"/>
      <c r="G262" s="1254"/>
      <c r="H262" s="1254"/>
      <c r="I262" s="1254"/>
      <c r="J262" s="1254"/>
      <c r="L262" s="1273"/>
    </row>
    <row r="263" spans="1:12">
      <c r="A263" s="1254"/>
      <c r="B263" s="1262"/>
      <c r="C263" s="1254"/>
      <c r="D263" s="1254"/>
      <c r="E263" s="1254"/>
      <c r="F263" s="1254"/>
      <c r="G263" s="1254"/>
      <c r="H263" s="1254"/>
      <c r="I263" s="1254"/>
      <c r="J263" s="1254"/>
      <c r="L263" s="1273"/>
    </row>
    <row r="264" spans="1:12">
      <c r="A264" s="1254"/>
      <c r="B264" s="1262"/>
      <c r="C264" s="1254"/>
      <c r="D264" s="1254"/>
      <c r="E264" s="1254"/>
      <c r="F264" s="1254"/>
      <c r="G264" s="1254"/>
      <c r="H264" s="1254"/>
      <c r="I264" s="1254"/>
      <c r="J264" s="1254"/>
      <c r="L264" s="1273"/>
    </row>
    <row r="265" spans="1:12">
      <c r="A265" s="1254"/>
      <c r="B265" s="1262"/>
      <c r="C265" s="1254"/>
      <c r="D265" s="1254"/>
      <c r="E265" s="1254"/>
      <c r="F265" s="1254"/>
      <c r="G265" s="1254"/>
      <c r="H265" s="1254"/>
      <c r="I265" s="1254"/>
      <c r="J265" s="1254"/>
      <c r="L265" s="1273"/>
    </row>
    <row r="266" spans="1:12">
      <c r="A266" s="1254"/>
      <c r="B266" s="1262"/>
      <c r="C266" s="1254"/>
      <c r="D266" s="1254"/>
      <c r="E266" s="1254"/>
      <c r="F266" s="1254"/>
      <c r="G266" s="1254"/>
      <c r="H266" s="1254"/>
      <c r="I266" s="1254"/>
      <c r="J266" s="1254"/>
      <c r="L266" s="1273"/>
    </row>
    <row r="267" spans="1:12">
      <c r="A267" s="1254"/>
      <c r="B267" s="1262"/>
      <c r="C267" s="1254"/>
      <c r="D267" s="1254"/>
      <c r="E267" s="1254"/>
      <c r="F267" s="1254"/>
      <c r="G267" s="1254"/>
      <c r="H267" s="1254"/>
      <c r="I267" s="1254"/>
      <c r="J267" s="1254"/>
      <c r="L267" s="1273"/>
    </row>
    <row r="268" spans="1:12">
      <c r="A268" s="1254"/>
      <c r="B268" s="1262"/>
      <c r="C268" s="1254"/>
      <c r="D268" s="1254"/>
      <c r="E268" s="1254"/>
      <c r="F268" s="1254"/>
      <c r="G268" s="1254"/>
      <c r="H268" s="1254"/>
      <c r="I268" s="1254"/>
      <c r="J268" s="1254"/>
      <c r="L268" s="1273"/>
    </row>
    <row r="269" spans="1:12">
      <c r="A269" s="1254"/>
      <c r="B269" s="1262"/>
      <c r="C269" s="1254"/>
      <c r="D269" s="1254"/>
      <c r="E269" s="1254"/>
      <c r="F269" s="1254"/>
      <c r="G269" s="1254"/>
      <c r="H269" s="1254"/>
      <c r="I269" s="1254"/>
      <c r="J269" s="1254"/>
      <c r="L269" s="1273"/>
    </row>
    <row r="270" spans="1:12">
      <c r="A270" s="1254"/>
      <c r="B270" s="1262"/>
      <c r="C270" s="1254"/>
      <c r="D270" s="1254"/>
      <c r="E270" s="1254"/>
      <c r="F270" s="1254"/>
      <c r="G270" s="1254"/>
      <c r="H270" s="1254"/>
      <c r="I270" s="1254"/>
      <c r="J270" s="1254"/>
      <c r="L270" s="1273"/>
    </row>
    <row r="271" spans="1:12">
      <c r="A271" s="1254"/>
      <c r="B271" s="1262"/>
      <c r="C271" s="1254"/>
      <c r="D271" s="1254"/>
      <c r="E271" s="1254"/>
      <c r="F271" s="1254"/>
      <c r="G271" s="1254"/>
      <c r="H271" s="1254"/>
      <c r="I271" s="1254"/>
      <c r="J271" s="1254"/>
      <c r="L271" s="1273"/>
    </row>
    <row r="272" spans="1:12">
      <c r="A272" s="1254"/>
      <c r="B272" s="1262"/>
      <c r="C272" s="1254"/>
      <c r="D272" s="1254"/>
      <c r="E272" s="1254"/>
      <c r="F272" s="1254"/>
      <c r="G272" s="1254"/>
      <c r="H272" s="1254"/>
      <c r="I272" s="1254"/>
      <c r="J272" s="1254"/>
      <c r="L272" s="1273"/>
    </row>
    <row r="273" spans="1:12">
      <c r="A273" s="1254"/>
      <c r="B273" s="1262"/>
      <c r="C273" s="1254"/>
      <c r="D273" s="1254"/>
      <c r="E273" s="1254"/>
      <c r="F273" s="1254"/>
      <c r="G273" s="1254"/>
      <c r="H273" s="1254"/>
      <c r="I273" s="1254"/>
      <c r="J273" s="1254"/>
      <c r="L273" s="1273"/>
    </row>
    <row r="274" spans="1:12">
      <c r="A274" s="1254"/>
      <c r="B274" s="1262"/>
      <c r="C274" s="1254"/>
      <c r="D274" s="1254"/>
      <c r="E274" s="1254"/>
      <c r="F274" s="1254"/>
      <c r="G274" s="1254"/>
      <c r="H274" s="1254"/>
      <c r="I274" s="1254"/>
      <c r="J274" s="1254"/>
      <c r="L274" s="1273"/>
    </row>
    <row r="275" spans="1:12">
      <c r="A275" s="1254"/>
      <c r="B275" s="1262"/>
      <c r="C275" s="1254"/>
      <c r="D275" s="1254"/>
      <c r="E275" s="1254"/>
      <c r="F275" s="1254"/>
      <c r="G275" s="1254"/>
      <c r="H275" s="1254"/>
      <c r="I275" s="1254"/>
      <c r="J275" s="1254"/>
      <c r="L275" s="1273"/>
    </row>
    <row r="276" spans="1:12">
      <c r="A276" s="1254"/>
      <c r="B276" s="1262"/>
      <c r="C276" s="1254"/>
      <c r="D276" s="1254"/>
      <c r="E276" s="1254"/>
      <c r="F276" s="1254"/>
      <c r="G276" s="1254"/>
      <c r="H276" s="1254"/>
      <c r="I276" s="1254"/>
      <c r="J276" s="1254"/>
      <c r="L276" s="1273"/>
    </row>
    <row r="277" spans="1:12">
      <c r="A277" s="1254"/>
      <c r="B277" s="1262"/>
      <c r="C277" s="1254"/>
      <c r="D277" s="1254"/>
      <c r="E277" s="1254"/>
      <c r="F277" s="1254"/>
      <c r="G277" s="1254"/>
      <c r="H277" s="1254"/>
      <c r="I277" s="1254"/>
      <c r="J277" s="1254"/>
      <c r="L277" s="1273"/>
    </row>
    <row r="278" spans="1:12">
      <c r="A278" s="1254"/>
      <c r="B278" s="1262"/>
      <c r="C278" s="1254"/>
      <c r="D278" s="1254"/>
      <c r="E278" s="1254"/>
      <c r="F278" s="1254"/>
      <c r="G278" s="1254"/>
      <c r="H278" s="1254"/>
      <c r="I278" s="1254"/>
      <c r="J278" s="1254"/>
      <c r="L278" s="1273"/>
    </row>
    <row r="279" spans="1:12">
      <c r="A279" s="1254"/>
      <c r="B279" s="1262"/>
      <c r="C279" s="1254"/>
      <c r="D279" s="1254"/>
      <c r="E279" s="1254"/>
      <c r="F279" s="1254"/>
      <c r="G279" s="1254"/>
      <c r="H279" s="1254"/>
      <c r="I279" s="1254"/>
      <c r="J279" s="1254"/>
      <c r="L279" s="1273"/>
    </row>
    <row r="280" spans="1:12">
      <c r="A280" s="1254"/>
      <c r="B280" s="1262"/>
      <c r="C280" s="1254"/>
      <c r="D280" s="1254"/>
      <c r="E280" s="1254"/>
      <c r="F280" s="1254"/>
      <c r="G280" s="1254"/>
      <c r="H280" s="1254"/>
      <c r="I280" s="1254"/>
      <c r="J280" s="1254"/>
      <c r="L280" s="1273"/>
    </row>
    <row r="281" spans="1:12">
      <c r="A281" s="1254"/>
      <c r="B281" s="1262"/>
      <c r="C281" s="1254"/>
      <c r="D281" s="1254"/>
      <c r="E281" s="1254"/>
      <c r="F281" s="1254"/>
      <c r="G281" s="1254"/>
      <c r="H281" s="1254"/>
      <c r="I281" s="1254"/>
      <c r="J281" s="1254"/>
      <c r="L281" s="1273"/>
    </row>
    <row r="282" spans="1:12">
      <c r="A282" s="1254"/>
      <c r="B282" s="1262"/>
      <c r="C282" s="1254"/>
      <c r="D282" s="1254"/>
      <c r="E282" s="1254"/>
      <c r="F282" s="1254"/>
      <c r="G282" s="1254"/>
      <c r="H282" s="1254"/>
      <c r="I282" s="1254"/>
      <c r="J282" s="1254"/>
      <c r="L282" s="1273"/>
    </row>
    <row r="283" spans="1:12">
      <c r="A283" s="1254"/>
      <c r="B283" s="1262"/>
      <c r="C283" s="1254"/>
      <c r="D283" s="1254"/>
      <c r="E283" s="1254"/>
      <c r="F283" s="1254"/>
      <c r="G283" s="1254"/>
      <c r="H283" s="1254"/>
      <c r="I283" s="1254"/>
      <c r="J283" s="1254"/>
      <c r="L283" s="1273"/>
    </row>
    <row r="284" spans="1:12">
      <c r="A284" s="1254"/>
      <c r="B284" s="1262"/>
      <c r="C284" s="1254"/>
      <c r="D284" s="1254"/>
      <c r="E284" s="1254"/>
      <c r="F284" s="1254"/>
      <c r="G284" s="1254"/>
      <c r="H284" s="1254"/>
      <c r="I284" s="1254"/>
      <c r="J284" s="1254"/>
      <c r="L284" s="1273"/>
    </row>
    <row r="285" spans="1:12">
      <c r="A285" s="1254"/>
      <c r="B285" s="1262"/>
      <c r="C285" s="1254"/>
      <c r="D285" s="1254"/>
      <c r="E285" s="1254"/>
      <c r="F285" s="1254"/>
      <c r="G285" s="1254"/>
      <c r="H285" s="1254"/>
      <c r="I285" s="1254"/>
      <c r="J285" s="1254"/>
      <c r="L285" s="1273"/>
    </row>
    <row r="286" spans="1:12">
      <c r="A286" s="1254"/>
      <c r="B286" s="1262"/>
      <c r="C286" s="1254"/>
      <c r="D286" s="1254"/>
      <c r="E286" s="1254"/>
      <c r="F286" s="1254"/>
      <c r="G286" s="1254"/>
      <c r="H286" s="1254"/>
      <c r="I286" s="1254"/>
      <c r="J286" s="1254"/>
      <c r="L286" s="1273"/>
    </row>
    <row r="287" spans="1:12">
      <c r="A287" s="1254"/>
      <c r="B287" s="1262"/>
      <c r="C287" s="1254"/>
      <c r="D287" s="1254"/>
      <c r="E287" s="1254"/>
      <c r="F287" s="1254"/>
      <c r="G287" s="1254"/>
      <c r="H287" s="1254"/>
      <c r="I287" s="1254"/>
      <c r="J287" s="1254"/>
      <c r="L287" s="1273"/>
    </row>
    <row r="288" spans="1:12">
      <c r="A288" s="1254"/>
      <c r="B288" s="1262"/>
      <c r="C288" s="1254"/>
      <c r="D288" s="1254"/>
      <c r="E288" s="1254"/>
      <c r="F288" s="1254"/>
      <c r="G288" s="1254"/>
      <c r="H288" s="1254"/>
      <c r="I288" s="1254"/>
      <c r="J288" s="1254"/>
      <c r="L288" s="1273"/>
    </row>
    <row r="289" spans="1:12">
      <c r="A289" s="1254"/>
      <c r="B289" s="1262"/>
      <c r="C289" s="1254"/>
      <c r="D289" s="1254"/>
      <c r="E289" s="1254"/>
      <c r="F289" s="1254"/>
      <c r="G289" s="1254"/>
      <c r="H289" s="1254"/>
      <c r="I289" s="1254"/>
      <c r="J289" s="1254"/>
      <c r="L289" s="1273"/>
    </row>
    <row r="290" spans="1:12">
      <c r="A290" s="1254"/>
      <c r="B290" s="1262"/>
      <c r="C290" s="1254"/>
      <c r="D290" s="1254"/>
      <c r="E290" s="1254"/>
      <c r="F290" s="1254"/>
      <c r="G290" s="1254"/>
      <c r="H290" s="1254"/>
      <c r="I290" s="1254"/>
      <c r="J290" s="1254"/>
      <c r="L290" s="1273"/>
    </row>
    <row r="291" spans="1:12">
      <c r="A291" s="1254"/>
      <c r="B291" s="1262"/>
      <c r="C291" s="1254"/>
      <c r="D291" s="1254"/>
      <c r="E291" s="1254"/>
      <c r="F291" s="1254"/>
      <c r="G291" s="1254"/>
      <c r="H291" s="1254"/>
      <c r="I291" s="1254"/>
      <c r="J291" s="1254"/>
      <c r="L291" s="1273"/>
    </row>
    <row r="292" spans="1:12">
      <c r="A292" s="1254"/>
      <c r="B292" s="1262"/>
      <c r="C292" s="1254"/>
      <c r="D292" s="1254"/>
      <c r="E292" s="1254"/>
      <c r="F292" s="1254"/>
      <c r="G292" s="1254"/>
      <c r="H292" s="1254"/>
      <c r="I292" s="1254"/>
      <c r="J292" s="1254"/>
      <c r="L292" s="1273"/>
    </row>
    <row r="293" spans="1:12">
      <c r="A293" s="1254"/>
      <c r="B293" s="1262"/>
      <c r="C293" s="1254"/>
      <c r="D293" s="1254"/>
      <c r="E293" s="1254"/>
      <c r="F293" s="1254"/>
      <c r="G293" s="1254"/>
      <c r="H293" s="1254"/>
      <c r="I293" s="1254"/>
      <c r="J293" s="1254"/>
      <c r="L293" s="1273"/>
    </row>
    <row r="294" spans="1:12">
      <c r="A294" s="1254"/>
      <c r="B294" s="1262"/>
      <c r="C294" s="1254"/>
      <c r="D294" s="1254"/>
      <c r="E294" s="1254"/>
      <c r="F294" s="1254"/>
      <c r="G294" s="1254"/>
      <c r="H294" s="1254"/>
      <c r="I294" s="1254"/>
      <c r="J294" s="1254"/>
      <c r="L294" s="1273"/>
    </row>
    <row r="295" spans="1:12">
      <c r="A295" s="1254"/>
      <c r="B295" s="1262"/>
      <c r="C295" s="1254"/>
      <c r="D295" s="1254"/>
      <c r="E295" s="1254"/>
      <c r="F295" s="1254"/>
      <c r="G295" s="1254"/>
      <c r="H295" s="1254"/>
      <c r="I295" s="1254"/>
      <c r="J295" s="1254"/>
      <c r="L295" s="1273"/>
    </row>
    <row r="296" spans="1:12">
      <c r="A296" s="1254"/>
      <c r="B296" s="1262"/>
      <c r="C296" s="1254"/>
      <c r="D296" s="1254"/>
      <c r="E296" s="1254"/>
      <c r="F296" s="1254"/>
      <c r="G296" s="1254"/>
      <c r="H296" s="1254"/>
      <c r="I296" s="1254"/>
      <c r="J296" s="1254"/>
      <c r="L296" s="1273"/>
    </row>
    <row r="297" spans="1:12">
      <c r="A297" s="1254"/>
      <c r="B297" s="1262"/>
      <c r="C297" s="1254"/>
      <c r="D297" s="1254"/>
      <c r="E297" s="1254"/>
      <c r="F297" s="1254"/>
      <c r="G297" s="1254"/>
      <c r="H297" s="1254"/>
      <c r="I297" s="1254"/>
      <c r="J297" s="1254"/>
      <c r="L297" s="1273"/>
    </row>
    <row r="298" spans="1:12">
      <c r="A298" s="1254"/>
      <c r="B298" s="1262"/>
      <c r="C298" s="1254"/>
      <c r="D298" s="1254"/>
      <c r="E298" s="1254"/>
      <c r="F298" s="1254"/>
      <c r="G298" s="1254"/>
      <c r="H298" s="1254"/>
      <c r="I298" s="1254"/>
      <c r="J298" s="1254"/>
      <c r="L298" s="1273"/>
    </row>
    <row r="299" spans="1:12">
      <c r="A299" s="1254"/>
      <c r="B299" s="1262"/>
      <c r="C299" s="1254"/>
      <c r="D299" s="1254"/>
      <c r="E299" s="1254"/>
      <c r="F299" s="1254"/>
      <c r="G299" s="1254"/>
      <c r="H299" s="1254"/>
      <c r="I299" s="1254"/>
      <c r="J299" s="1254"/>
      <c r="L299" s="1273"/>
    </row>
    <row r="300" spans="1:12">
      <c r="A300" s="1254"/>
      <c r="B300" s="1262"/>
      <c r="C300" s="1254"/>
      <c r="D300" s="1254"/>
      <c r="E300" s="1254"/>
      <c r="F300" s="1254"/>
      <c r="G300" s="1254"/>
      <c r="H300" s="1254"/>
      <c r="I300" s="1254"/>
      <c r="J300" s="1254"/>
      <c r="L300" s="1273"/>
    </row>
    <row r="301" spans="1:12">
      <c r="A301" s="1254"/>
      <c r="B301" s="1262"/>
      <c r="C301" s="1254"/>
      <c r="D301" s="1254"/>
      <c r="E301" s="1254"/>
      <c r="F301" s="1254"/>
      <c r="G301" s="1254"/>
      <c r="H301" s="1254"/>
      <c r="I301" s="1254"/>
      <c r="J301" s="1254"/>
      <c r="L301" s="1273"/>
    </row>
    <row r="302" spans="1:12">
      <c r="A302" s="1254"/>
      <c r="B302" s="1262"/>
      <c r="C302" s="1254"/>
      <c r="D302" s="1254"/>
      <c r="E302" s="1254"/>
      <c r="F302" s="1254"/>
      <c r="G302" s="1254"/>
      <c r="H302" s="1254"/>
      <c r="I302" s="1254"/>
      <c r="J302" s="1254"/>
      <c r="L302" s="1273"/>
    </row>
    <row r="303" spans="1:12">
      <c r="A303" s="1254"/>
      <c r="B303" s="1262"/>
      <c r="C303" s="1254"/>
      <c r="D303" s="1254"/>
      <c r="E303" s="1254"/>
      <c r="F303" s="1254"/>
      <c r="G303" s="1254"/>
      <c r="H303" s="1254"/>
      <c r="I303" s="1254"/>
      <c r="J303" s="1254"/>
      <c r="L303" s="1273"/>
    </row>
    <row r="304" spans="1:12">
      <c r="A304" s="1254"/>
      <c r="B304" s="1262"/>
      <c r="C304" s="1254"/>
      <c r="D304" s="1254"/>
      <c r="E304" s="1254"/>
      <c r="F304" s="1254"/>
      <c r="G304" s="1254"/>
      <c r="H304" s="1254"/>
      <c r="I304" s="1254"/>
      <c r="J304" s="1254"/>
      <c r="L304" s="1273"/>
    </row>
    <row r="305" spans="1:12">
      <c r="A305" s="1254"/>
      <c r="B305" s="1262"/>
      <c r="C305" s="1254"/>
      <c r="D305" s="1254"/>
      <c r="E305" s="1254"/>
      <c r="F305" s="1254"/>
      <c r="G305" s="1254"/>
      <c r="H305" s="1254"/>
      <c r="I305" s="1254"/>
      <c r="J305" s="1254"/>
      <c r="L305" s="1273"/>
    </row>
    <row r="306" spans="1:12">
      <c r="A306" s="1254"/>
      <c r="B306" s="1262"/>
      <c r="C306" s="1254"/>
      <c r="D306" s="1254"/>
      <c r="E306" s="1254"/>
      <c r="F306" s="1254"/>
      <c r="G306" s="1254"/>
      <c r="H306" s="1254"/>
      <c r="I306" s="1254"/>
      <c r="J306" s="1254"/>
      <c r="L306" s="1273"/>
    </row>
    <row r="307" spans="1:12">
      <c r="A307" s="1254"/>
      <c r="B307" s="1262"/>
      <c r="C307" s="1254"/>
      <c r="D307" s="1254"/>
      <c r="E307" s="1254"/>
      <c r="F307" s="1254"/>
      <c r="G307" s="1254"/>
      <c r="H307" s="1254"/>
      <c r="I307" s="1254"/>
      <c r="J307" s="1254"/>
      <c r="L307" s="1273"/>
    </row>
    <row r="308" spans="1:12">
      <c r="A308" s="1254"/>
      <c r="B308" s="1262"/>
      <c r="C308" s="1254"/>
      <c r="D308" s="1254"/>
      <c r="E308" s="1254"/>
      <c r="F308" s="1254"/>
      <c r="G308" s="1254"/>
      <c r="H308" s="1254"/>
      <c r="I308" s="1254"/>
      <c r="J308" s="1254"/>
      <c r="L308" s="1273"/>
    </row>
    <row r="309" spans="1:12">
      <c r="A309" s="1254"/>
      <c r="B309" s="1262"/>
      <c r="C309" s="1254"/>
      <c r="D309" s="1254"/>
      <c r="E309" s="1254"/>
      <c r="F309" s="1254"/>
      <c r="G309" s="1254"/>
      <c r="H309" s="1254"/>
      <c r="I309" s="1254"/>
      <c r="J309" s="1254"/>
      <c r="L309" s="1273"/>
    </row>
    <row r="310" spans="1:12">
      <c r="A310" s="1254"/>
      <c r="B310" s="1262"/>
      <c r="C310" s="1254"/>
      <c r="D310" s="1254"/>
      <c r="E310" s="1254"/>
      <c r="F310" s="1254"/>
      <c r="G310" s="1254"/>
      <c r="H310" s="1254"/>
      <c r="I310" s="1254"/>
      <c r="J310" s="1254"/>
      <c r="L310" s="1273"/>
    </row>
    <row r="311" spans="1:12">
      <c r="A311" s="1254"/>
      <c r="B311" s="1262"/>
      <c r="C311" s="1254"/>
      <c r="D311" s="1254"/>
      <c r="E311" s="1254"/>
      <c r="F311" s="1254"/>
      <c r="G311" s="1254"/>
      <c r="H311" s="1254"/>
      <c r="I311" s="1254"/>
      <c r="J311" s="1254"/>
      <c r="L311" s="1273"/>
    </row>
    <row r="312" spans="1:12">
      <c r="A312" s="1254"/>
      <c r="B312" s="1262"/>
      <c r="C312" s="1254"/>
      <c r="D312" s="1254"/>
      <c r="E312" s="1254"/>
      <c r="F312" s="1254"/>
      <c r="G312" s="1254"/>
      <c r="H312" s="1254"/>
      <c r="I312" s="1254"/>
      <c r="J312" s="1254"/>
      <c r="L312" s="1273"/>
    </row>
    <row r="313" spans="1:12">
      <c r="A313" s="1254"/>
      <c r="B313" s="1262"/>
      <c r="C313" s="1254"/>
      <c r="D313" s="1254"/>
      <c r="E313" s="1254"/>
      <c r="F313" s="1254"/>
      <c r="G313" s="1254"/>
      <c r="H313" s="1254"/>
      <c r="I313" s="1254"/>
      <c r="J313" s="1254"/>
      <c r="L313" s="1273"/>
    </row>
    <row r="314" spans="1:12">
      <c r="A314" s="1254"/>
      <c r="B314" s="1262"/>
      <c r="C314" s="1254"/>
      <c r="D314" s="1254"/>
      <c r="E314" s="1254"/>
      <c r="F314" s="1254"/>
      <c r="G314" s="1254"/>
      <c r="H314" s="1254"/>
      <c r="I314" s="1254"/>
      <c r="J314" s="1254"/>
      <c r="L314" s="1273"/>
    </row>
    <row r="315" spans="1:12">
      <c r="A315" s="1254"/>
      <c r="B315" s="1262"/>
      <c r="C315" s="1254"/>
      <c r="D315" s="1254"/>
      <c r="E315" s="1254"/>
      <c r="F315" s="1254"/>
      <c r="G315" s="1254"/>
      <c r="H315" s="1254"/>
      <c r="I315" s="1254"/>
      <c r="J315" s="1254"/>
      <c r="L315" s="1273"/>
    </row>
    <row r="316" spans="1:12">
      <c r="A316" s="1254"/>
      <c r="B316" s="1262"/>
      <c r="C316" s="1254"/>
      <c r="D316" s="1254"/>
      <c r="E316" s="1254"/>
      <c r="F316" s="1254"/>
      <c r="G316" s="1254"/>
      <c r="H316" s="1254"/>
      <c r="I316" s="1254"/>
      <c r="J316" s="1254"/>
      <c r="L316" s="1273"/>
    </row>
    <row r="317" spans="1:12">
      <c r="A317" s="1254"/>
      <c r="B317" s="1262"/>
      <c r="C317" s="1254"/>
      <c r="D317" s="1254"/>
      <c r="E317" s="1254"/>
      <c r="F317" s="1254"/>
      <c r="G317" s="1254"/>
      <c r="H317" s="1254"/>
      <c r="I317" s="1254"/>
      <c r="J317" s="1254"/>
      <c r="L317" s="1273"/>
    </row>
    <row r="318" spans="1:12">
      <c r="A318" s="1254"/>
      <c r="B318" s="1262"/>
      <c r="C318" s="1254"/>
      <c r="D318" s="1254"/>
      <c r="E318" s="1254"/>
      <c r="F318" s="1254"/>
      <c r="G318" s="1254"/>
      <c r="H318" s="1254"/>
      <c r="I318" s="1254"/>
      <c r="J318" s="1254"/>
      <c r="L318" s="1273"/>
    </row>
    <row r="319" spans="1:12">
      <c r="A319" s="1254"/>
      <c r="B319" s="1262"/>
      <c r="C319" s="1254"/>
      <c r="D319" s="1254"/>
      <c r="E319" s="1254"/>
      <c r="F319" s="1254"/>
      <c r="G319" s="1254"/>
      <c r="H319" s="1254"/>
      <c r="I319" s="1254"/>
      <c r="J319" s="1254"/>
      <c r="L319" s="1273"/>
    </row>
    <row r="320" spans="1:12">
      <c r="A320" s="1254"/>
      <c r="B320" s="1262"/>
      <c r="C320" s="1254"/>
      <c r="D320" s="1254"/>
      <c r="E320" s="1254"/>
      <c r="F320" s="1254"/>
      <c r="G320" s="1254"/>
      <c r="H320" s="1254"/>
      <c r="I320" s="1254"/>
      <c r="J320" s="1254"/>
      <c r="L320" s="1273"/>
    </row>
    <row r="321" spans="1:12">
      <c r="A321" s="1254"/>
      <c r="B321" s="1262"/>
      <c r="C321" s="1254"/>
      <c r="D321" s="1254"/>
      <c r="E321" s="1254"/>
      <c r="F321" s="1254"/>
      <c r="G321" s="1254"/>
      <c r="H321" s="1254"/>
      <c r="I321" s="1254"/>
      <c r="J321" s="1254"/>
      <c r="L321" s="1273"/>
    </row>
    <row r="322" spans="1:12">
      <c r="A322" s="1254"/>
      <c r="B322" s="1262"/>
      <c r="C322" s="1254"/>
      <c r="D322" s="1254"/>
      <c r="E322" s="1254"/>
      <c r="F322" s="1254"/>
      <c r="G322" s="1254"/>
      <c r="H322" s="1254"/>
      <c r="I322" s="1254"/>
      <c r="J322" s="1254"/>
      <c r="L322" s="1273"/>
    </row>
    <row r="323" spans="1:12">
      <c r="A323" s="1254"/>
      <c r="B323" s="1262"/>
      <c r="C323" s="1254"/>
      <c r="D323" s="1254"/>
      <c r="E323" s="1254"/>
      <c r="F323" s="1254"/>
      <c r="G323" s="1254"/>
      <c r="H323" s="1254"/>
      <c r="I323" s="1254"/>
      <c r="J323" s="1254"/>
      <c r="L323" s="1273"/>
    </row>
    <row r="324" spans="1:12">
      <c r="A324" s="1254"/>
      <c r="B324" s="1262"/>
      <c r="C324" s="1254"/>
      <c r="D324" s="1254"/>
      <c r="E324" s="1254"/>
      <c r="F324" s="1254"/>
      <c r="G324" s="1254"/>
      <c r="H324" s="1254"/>
      <c r="I324" s="1254"/>
      <c r="J324" s="1254"/>
      <c r="L324" s="1273"/>
    </row>
    <row r="325" spans="1:12">
      <c r="A325" s="1254"/>
      <c r="B325" s="1262"/>
      <c r="C325" s="1254"/>
      <c r="D325" s="1254"/>
      <c r="E325" s="1254"/>
      <c r="F325" s="1254"/>
      <c r="G325" s="1254"/>
      <c r="H325" s="1254"/>
      <c r="I325" s="1254"/>
      <c r="J325" s="1254"/>
      <c r="L325" s="1273"/>
    </row>
    <row r="326" spans="1:12">
      <c r="A326" s="1254"/>
      <c r="B326" s="1262"/>
      <c r="C326" s="1254"/>
      <c r="D326" s="1254"/>
      <c r="E326" s="1254"/>
      <c r="F326" s="1254"/>
      <c r="G326" s="1254"/>
      <c r="H326" s="1254"/>
      <c r="I326" s="1254"/>
      <c r="J326" s="1254"/>
      <c r="L326" s="1273"/>
    </row>
    <row r="327" spans="1:12">
      <c r="A327" s="1254"/>
      <c r="B327" s="1262"/>
      <c r="C327" s="1254"/>
      <c r="D327" s="1254"/>
      <c r="E327" s="1254"/>
      <c r="F327" s="1254"/>
      <c r="G327" s="1254"/>
      <c r="H327" s="1254"/>
      <c r="I327" s="1254"/>
      <c r="J327" s="1254"/>
      <c r="L327" s="1273"/>
    </row>
    <row r="328" spans="1:12">
      <c r="A328" s="1254"/>
      <c r="B328" s="1262"/>
      <c r="C328" s="1254"/>
      <c r="D328" s="1254"/>
      <c r="E328" s="1254"/>
      <c r="F328" s="1254"/>
      <c r="G328" s="1254"/>
      <c r="H328" s="1254"/>
      <c r="I328" s="1254"/>
      <c r="J328" s="1254"/>
      <c r="L328" s="1273"/>
    </row>
    <row r="329" spans="1:12">
      <c r="A329" s="1254"/>
      <c r="B329" s="1262"/>
      <c r="C329" s="1254"/>
      <c r="D329" s="1254"/>
      <c r="E329" s="1254"/>
      <c r="F329" s="1254"/>
      <c r="G329" s="1254"/>
      <c r="H329" s="1254"/>
      <c r="I329" s="1254"/>
      <c r="J329" s="1254"/>
      <c r="L329" s="1273"/>
    </row>
    <row r="330" spans="1:12">
      <c r="A330" s="1254"/>
      <c r="B330" s="1262"/>
      <c r="C330" s="1254"/>
      <c r="D330" s="1254"/>
      <c r="E330" s="1254"/>
      <c r="F330" s="1254"/>
      <c r="G330" s="1254"/>
      <c r="H330" s="1254"/>
      <c r="I330" s="1254"/>
      <c r="J330" s="1254"/>
      <c r="L330" s="1273"/>
    </row>
    <row r="331" spans="1:12">
      <c r="A331" s="1254"/>
      <c r="B331" s="1262"/>
      <c r="C331" s="1254"/>
      <c r="D331" s="1254"/>
      <c r="E331" s="1254"/>
      <c r="F331" s="1254"/>
      <c r="G331" s="1254"/>
      <c r="H331" s="1254"/>
      <c r="I331" s="1254"/>
      <c r="J331" s="1254"/>
      <c r="L331" s="1273"/>
    </row>
    <row r="332" spans="1:12">
      <c r="A332" s="1254"/>
      <c r="B332" s="1262"/>
      <c r="C332" s="1254"/>
      <c r="D332" s="1254"/>
      <c r="E332" s="1254"/>
      <c r="F332" s="1254"/>
      <c r="G332" s="1254"/>
      <c r="H332" s="1254"/>
      <c r="I332" s="1254"/>
      <c r="J332" s="1254"/>
      <c r="L332" s="1273"/>
    </row>
    <row r="333" spans="1:12">
      <c r="A333" s="1254"/>
      <c r="B333" s="1262"/>
      <c r="C333" s="1254"/>
      <c r="D333" s="1254"/>
      <c r="E333" s="1254"/>
      <c r="F333" s="1254"/>
      <c r="G333" s="1254"/>
      <c r="H333" s="1254"/>
      <c r="I333" s="1254"/>
      <c r="J333" s="1254"/>
      <c r="L333" s="1273"/>
    </row>
    <row r="334" spans="1:12">
      <c r="A334" s="1254"/>
      <c r="B334" s="1262"/>
      <c r="C334" s="1254"/>
      <c r="D334" s="1254"/>
      <c r="E334" s="1254"/>
      <c r="F334" s="1254"/>
      <c r="G334" s="1254"/>
      <c r="H334" s="1254"/>
      <c r="I334" s="1254"/>
      <c r="J334" s="1254"/>
      <c r="L334" s="1273"/>
    </row>
    <row r="335" spans="1:12">
      <c r="A335" s="1254"/>
      <c r="B335" s="1262"/>
      <c r="C335" s="1254"/>
      <c r="D335" s="1254"/>
      <c r="E335" s="1254"/>
      <c r="F335" s="1254"/>
      <c r="G335" s="1254"/>
      <c r="H335" s="1254"/>
      <c r="I335" s="1254"/>
      <c r="J335" s="1254"/>
      <c r="L335" s="1273"/>
    </row>
    <row r="336" spans="1:12">
      <c r="A336" s="1254"/>
      <c r="B336" s="1262"/>
      <c r="C336" s="1254"/>
      <c r="D336" s="1254"/>
      <c r="E336" s="1254"/>
      <c r="F336" s="1254"/>
      <c r="G336" s="1254"/>
      <c r="H336" s="1254"/>
      <c r="I336" s="1254"/>
      <c r="J336" s="1254"/>
      <c r="L336" s="1273"/>
    </row>
    <row r="337" spans="1:12">
      <c r="A337" s="1254"/>
      <c r="B337" s="1262"/>
      <c r="C337" s="1254"/>
      <c r="D337" s="1254"/>
      <c r="E337" s="1254"/>
      <c r="F337" s="1254"/>
      <c r="G337" s="1254"/>
      <c r="H337" s="1254"/>
      <c r="I337" s="1254"/>
      <c r="J337" s="1254"/>
      <c r="L337" s="1273"/>
    </row>
    <row r="338" spans="1:12">
      <c r="A338" s="1254"/>
      <c r="B338" s="1262"/>
      <c r="C338" s="1254"/>
      <c r="D338" s="1254"/>
      <c r="E338" s="1254"/>
      <c r="F338" s="1254"/>
      <c r="G338" s="1254"/>
      <c r="H338" s="1254"/>
      <c r="I338" s="1254"/>
      <c r="J338" s="1254"/>
      <c r="L338" s="1273"/>
    </row>
    <row r="339" spans="1:12">
      <c r="A339" s="1254"/>
      <c r="B339" s="1262"/>
      <c r="C339" s="1254"/>
      <c r="D339" s="1254"/>
      <c r="E339" s="1254"/>
      <c r="F339" s="1254"/>
      <c r="G339" s="1254"/>
      <c r="H339" s="1254"/>
      <c r="I339" s="1254"/>
      <c r="J339" s="1254"/>
      <c r="L339" s="1273"/>
    </row>
    <row r="340" spans="1:12">
      <c r="A340" s="1254"/>
      <c r="B340" s="1262"/>
      <c r="C340" s="1254"/>
      <c r="D340" s="1254"/>
      <c r="E340" s="1254"/>
      <c r="F340" s="1254"/>
      <c r="G340" s="1254"/>
      <c r="H340" s="1254"/>
      <c r="I340" s="1254"/>
      <c r="J340" s="1254"/>
      <c r="L340" s="1273"/>
    </row>
    <row r="341" spans="1:12">
      <c r="A341" s="1254"/>
      <c r="B341" s="1262"/>
      <c r="C341" s="1254"/>
      <c r="D341" s="1254"/>
      <c r="E341" s="1254"/>
      <c r="F341" s="1254"/>
      <c r="G341" s="1254"/>
      <c r="H341" s="1254"/>
      <c r="I341" s="1254"/>
      <c r="J341" s="1254"/>
      <c r="L341" s="1273"/>
    </row>
    <row r="342" spans="1:12">
      <c r="A342" s="1254"/>
      <c r="B342" s="1262"/>
      <c r="C342" s="1254"/>
      <c r="D342" s="1254"/>
      <c r="E342" s="1254"/>
      <c r="F342" s="1254"/>
      <c r="G342" s="1254"/>
      <c r="H342" s="1254"/>
      <c r="I342" s="1254"/>
      <c r="J342" s="1254"/>
      <c r="L342" s="1273"/>
    </row>
    <row r="343" spans="1:12">
      <c r="A343" s="1254"/>
      <c r="B343" s="1262"/>
      <c r="C343" s="1254"/>
      <c r="D343" s="1254"/>
      <c r="E343" s="1254"/>
      <c r="F343" s="1254"/>
      <c r="G343" s="1254"/>
      <c r="H343" s="1254"/>
      <c r="I343" s="1254"/>
      <c r="J343" s="1254"/>
      <c r="L343" s="1273"/>
    </row>
    <row r="344" spans="1:12">
      <c r="A344" s="1254"/>
      <c r="B344" s="1262"/>
      <c r="C344" s="1254"/>
      <c r="D344" s="1254"/>
      <c r="E344" s="1254"/>
      <c r="F344" s="1254"/>
      <c r="G344" s="1254"/>
      <c r="H344" s="1254"/>
      <c r="I344" s="1254"/>
      <c r="J344" s="1254"/>
      <c r="L344" s="1273"/>
    </row>
    <row r="345" spans="1:12">
      <c r="A345" s="1254"/>
      <c r="B345" s="1262"/>
      <c r="C345" s="1254"/>
      <c r="D345" s="1254"/>
      <c r="E345" s="1254"/>
      <c r="F345" s="1254"/>
      <c r="G345" s="1254"/>
      <c r="H345" s="1254"/>
      <c r="I345" s="1254"/>
      <c r="J345" s="1254"/>
      <c r="L345" s="1273"/>
    </row>
    <row r="346" spans="1:12">
      <c r="A346" s="1254"/>
      <c r="B346" s="1262"/>
      <c r="C346" s="1254"/>
      <c r="D346" s="1254"/>
      <c r="E346" s="1254"/>
      <c r="F346" s="1254"/>
      <c r="G346" s="1254"/>
      <c r="H346" s="1254"/>
      <c r="I346" s="1254"/>
      <c r="J346" s="1254"/>
      <c r="L346" s="1273"/>
    </row>
    <row r="347" spans="1:12">
      <c r="A347" s="1254"/>
      <c r="B347" s="1262"/>
      <c r="C347" s="1254"/>
      <c r="D347" s="1254"/>
      <c r="E347" s="1254"/>
      <c r="F347" s="1254"/>
      <c r="G347" s="1254"/>
      <c r="H347" s="1254"/>
      <c r="I347" s="1254"/>
      <c r="J347" s="1254"/>
      <c r="L347" s="1273"/>
    </row>
    <row r="348" spans="1:12">
      <c r="A348" s="1254"/>
      <c r="B348" s="1262"/>
      <c r="C348" s="1254"/>
      <c r="D348" s="1254"/>
      <c r="E348" s="1254"/>
      <c r="F348" s="1254"/>
      <c r="G348" s="1254"/>
      <c r="H348" s="1254"/>
      <c r="I348" s="1254"/>
      <c r="J348" s="1254"/>
      <c r="L348" s="1273"/>
    </row>
    <row r="349" spans="1:12">
      <c r="A349" s="1254"/>
      <c r="B349" s="1262"/>
      <c r="C349" s="1254"/>
      <c r="D349" s="1254"/>
      <c r="E349" s="1254"/>
      <c r="F349" s="1254"/>
      <c r="G349" s="1254"/>
      <c r="H349" s="1254"/>
      <c r="I349" s="1254"/>
      <c r="J349" s="1254"/>
      <c r="L349" s="1273"/>
    </row>
    <row r="350" spans="1:12">
      <c r="A350" s="1254"/>
      <c r="B350" s="1262"/>
      <c r="C350" s="1254"/>
      <c r="D350" s="1254"/>
      <c r="E350" s="1254"/>
      <c r="F350" s="1254"/>
      <c r="G350" s="1254"/>
      <c r="H350" s="1254"/>
      <c r="I350" s="1254"/>
      <c r="J350" s="1254"/>
      <c r="L350" s="1273"/>
    </row>
    <row r="351" spans="1:12">
      <c r="A351" s="1254"/>
      <c r="B351" s="1262"/>
      <c r="C351" s="1254"/>
      <c r="D351" s="1254"/>
      <c r="E351" s="1254"/>
      <c r="F351" s="1254"/>
      <c r="G351" s="1254"/>
      <c r="H351" s="1254"/>
      <c r="I351" s="1254"/>
      <c r="J351" s="1254"/>
      <c r="L351" s="1273"/>
    </row>
    <row r="352" spans="1:12">
      <c r="A352" s="1254"/>
      <c r="B352" s="1262"/>
      <c r="C352" s="1254"/>
      <c r="D352" s="1254"/>
      <c r="E352" s="1254"/>
      <c r="F352" s="1254"/>
      <c r="G352" s="1254"/>
      <c r="H352" s="1254"/>
      <c r="I352" s="1254"/>
      <c r="J352" s="1254"/>
      <c r="L352" s="1273"/>
    </row>
    <row r="353" spans="1:12">
      <c r="A353" s="1254"/>
      <c r="B353" s="1262"/>
      <c r="C353" s="1254"/>
      <c r="D353" s="1254"/>
      <c r="E353" s="1254"/>
      <c r="F353" s="1254"/>
      <c r="G353" s="1254"/>
      <c r="H353" s="1254"/>
      <c r="I353" s="1254"/>
      <c r="J353" s="1254"/>
      <c r="L353" s="1273"/>
    </row>
    <row r="354" spans="1:12">
      <c r="A354" s="1254"/>
      <c r="B354" s="1262"/>
      <c r="C354" s="1254"/>
      <c r="D354" s="1254"/>
      <c r="E354" s="1254"/>
      <c r="F354" s="1254"/>
      <c r="G354" s="1254"/>
      <c r="H354" s="1254"/>
      <c r="I354" s="1254"/>
      <c r="J354" s="1254"/>
      <c r="L354" s="1273"/>
    </row>
    <row r="355" spans="1:12">
      <c r="A355" s="1254"/>
      <c r="B355" s="1262"/>
      <c r="C355" s="1254"/>
      <c r="D355" s="1254"/>
      <c r="E355" s="1254"/>
      <c r="F355" s="1254"/>
      <c r="G355" s="1254"/>
      <c r="H355" s="1254"/>
      <c r="I355" s="1254"/>
      <c r="J355" s="1254"/>
      <c r="L355" s="1273"/>
    </row>
    <row r="356" spans="1:12">
      <c r="A356" s="1254"/>
      <c r="B356" s="1262"/>
      <c r="C356" s="1254"/>
      <c r="D356" s="1254"/>
      <c r="E356" s="1254"/>
      <c r="F356" s="1254"/>
      <c r="G356" s="1254"/>
      <c r="H356" s="1254"/>
      <c r="I356" s="1254"/>
      <c r="J356" s="1254"/>
      <c r="L356" s="1273"/>
    </row>
    <row r="357" spans="1:12">
      <c r="A357" s="1254"/>
      <c r="B357" s="1262"/>
      <c r="C357" s="1254"/>
      <c r="D357" s="1254"/>
      <c r="E357" s="1254"/>
      <c r="F357" s="1254"/>
      <c r="G357" s="1254"/>
      <c r="H357" s="1254"/>
      <c r="I357" s="1254"/>
      <c r="J357" s="1254"/>
      <c r="L357" s="1273"/>
    </row>
    <row r="358" spans="1:12">
      <c r="A358" s="1254"/>
      <c r="B358" s="1262"/>
      <c r="C358" s="1254"/>
      <c r="D358" s="1254"/>
      <c r="E358" s="1254"/>
      <c r="F358" s="1254"/>
      <c r="G358" s="1254"/>
      <c r="H358" s="1254"/>
      <c r="I358" s="1254"/>
      <c r="J358" s="1254"/>
      <c r="L358" s="1273"/>
    </row>
    <row r="359" spans="1:12">
      <c r="A359" s="1254"/>
      <c r="B359" s="1262"/>
      <c r="C359" s="1254"/>
      <c r="D359" s="1254"/>
      <c r="E359" s="1254"/>
      <c r="F359" s="1254"/>
      <c r="G359" s="1254"/>
      <c r="H359" s="1254"/>
      <c r="I359" s="1254"/>
      <c r="J359" s="1254"/>
      <c r="L359" s="1273"/>
    </row>
    <row r="360" spans="1:12">
      <c r="A360" s="1254"/>
      <c r="B360" s="1262"/>
      <c r="C360" s="1254"/>
      <c r="D360" s="1254"/>
      <c r="E360" s="1254"/>
      <c r="F360" s="1254"/>
      <c r="G360" s="1254"/>
      <c r="H360" s="1254"/>
      <c r="I360" s="1254"/>
      <c r="J360" s="1254"/>
      <c r="L360" s="1273"/>
    </row>
    <row r="361" spans="1:12">
      <c r="A361" s="1254"/>
      <c r="B361" s="1262"/>
      <c r="C361" s="1254"/>
      <c r="D361" s="1254"/>
      <c r="E361" s="1254"/>
      <c r="F361" s="1254"/>
      <c r="G361" s="1254"/>
      <c r="H361" s="1254"/>
      <c r="I361" s="1254"/>
      <c r="J361" s="1254"/>
      <c r="L361" s="1273"/>
    </row>
    <row r="362" spans="1:12">
      <c r="A362" s="1254"/>
      <c r="B362" s="1262"/>
      <c r="C362" s="1254"/>
      <c r="D362" s="1254"/>
      <c r="E362" s="1254"/>
      <c r="F362" s="1254"/>
      <c r="G362" s="1254"/>
      <c r="H362" s="1254"/>
      <c r="I362" s="1254"/>
      <c r="J362" s="1254"/>
      <c r="L362" s="1273"/>
    </row>
    <row r="363" spans="1:12">
      <c r="A363" s="1254"/>
      <c r="B363" s="1262"/>
      <c r="C363" s="1254"/>
      <c r="D363" s="1254"/>
      <c r="E363" s="1254"/>
      <c r="F363" s="1254"/>
      <c r="G363" s="1254"/>
      <c r="H363" s="1254"/>
      <c r="I363" s="1254"/>
      <c r="J363" s="1254"/>
      <c r="L363" s="1273"/>
    </row>
    <row r="364" spans="1:12">
      <c r="A364" s="1254"/>
      <c r="B364" s="1262"/>
      <c r="C364" s="1254"/>
      <c r="D364" s="1254"/>
      <c r="E364" s="1254"/>
      <c r="F364" s="1254"/>
      <c r="G364" s="1254"/>
      <c r="H364" s="1254"/>
      <c r="I364" s="1254"/>
      <c r="J364" s="1254"/>
      <c r="L364" s="1273"/>
    </row>
    <row r="365" spans="1:12">
      <c r="A365" s="1254"/>
      <c r="B365" s="1262"/>
      <c r="C365" s="1254"/>
      <c r="D365" s="1254"/>
      <c r="E365" s="1254"/>
      <c r="F365" s="1254"/>
      <c r="G365" s="1254"/>
      <c r="H365" s="1254"/>
      <c r="I365" s="1254"/>
      <c r="J365" s="1254"/>
      <c r="L365" s="1273"/>
    </row>
    <row r="366" spans="1:12">
      <c r="A366" s="1254"/>
      <c r="B366" s="1262"/>
      <c r="C366" s="1254"/>
      <c r="D366" s="1254"/>
      <c r="E366" s="1254"/>
      <c r="F366" s="1254"/>
      <c r="G366" s="1254"/>
      <c r="H366" s="1254"/>
      <c r="I366" s="1254"/>
      <c r="J366" s="1254"/>
      <c r="L366" s="1273"/>
    </row>
    <row r="367" spans="1:12">
      <c r="A367" s="1254"/>
      <c r="B367" s="1262"/>
      <c r="C367" s="1254"/>
      <c r="D367" s="1254"/>
      <c r="E367" s="1254"/>
      <c r="F367" s="1254"/>
      <c r="G367" s="1254"/>
      <c r="H367" s="1254"/>
      <c r="I367" s="1254"/>
      <c r="J367" s="1254"/>
      <c r="L367" s="1273"/>
    </row>
    <row r="368" spans="1:12">
      <c r="A368" s="1254"/>
      <c r="B368" s="1262"/>
      <c r="C368" s="1254"/>
      <c r="D368" s="1254"/>
      <c r="E368" s="1254"/>
      <c r="F368" s="1254"/>
      <c r="G368" s="1254"/>
      <c r="H368" s="1254"/>
      <c r="I368" s="1254"/>
      <c r="J368" s="1254"/>
      <c r="L368" s="1273"/>
    </row>
    <row r="369" spans="1:12">
      <c r="A369" s="1254"/>
      <c r="B369" s="1262"/>
      <c r="C369" s="1254"/>
      <c r="D369" s="1254"/>
      <c r="E369" s="1254"/>
      <c r="F369" s="1254"/>
      <c r="G369" s="1254"/>
      <c r="H369" s="1254"/>
      <c r="I369" s="1254"/>
      <c r="J369" s="1254"/>
      <c r="L369" s="1273"/>
    </row>
    <row r="370" spans="1:12">
      <c r="A370" s="1254"/>
      <c r="B370" s="1262"/>
      <c r="C370" s="1254"/>
      <c r="D370" s="1254"/>
      <c r="E370" s="1254"/>
      <c r="F370" s="1254"/>
      <c r="G370" s="1254"/>
      <c r="H370" s="1254"/>
      <c r="I370" s="1254"/>
      <c r="J370" s="1254"/>
      <c r="L370" s="1273"/>
    </row>
    <row r="371" spans="1:12">
      <c r="A371" s="1254"/>
      <c r="B371" s="1262"/>
      <c r="C371" s="1254"/>
      <c r="D371" s="1254"/>
      <c r="E371" s="1254"/>
      <c r="F371" s="1254"/>
      <c r="G371" s="1254"/>
      <c r="H371" s="1254"/>
      <c r="I371" s="1254"/>
      <c r="J371" s="1254"/>
      <c r="L371" s="1273"/>
    </row>
    <row r="372" spans="1:12">
      <c r="A372" s="1254"/>
      <c r="B372" s="1262"/>
      <c r="C372" s="1254"/>
      <c r="D372" s="1254"/>
      <c r="E372" s="1254"/>
      <c r="F372" s="1254"/>
      <c r="G372" s="1254"/>
      <c r="H372" s="1254"/>
      <c r="I372" s="1254"/>
      <c r="J372" s="1254"/>
      <c r="L372" s="1273"/>
    </row>
    <row r="373" spans="1:12">
      <c r="A373" s="1254"/>
      <c r="B373" s="1262"/>
      <c r="C373" s="1254"/>
      <c r="D373" s="1254"/>
      <c r="E373" s="1254"/>
      <c r="F373" s="1254"/>
      <c r="G373" s="1254"/>
      <c r="H373" s="1254"/>
      <c r="I373" s="1254"/>
      <c r="J373" s="1254"/>
      <c r="L373" s="1273"/>
    </row>
    <row r="374" spans="1:12">
      <c r="A374" s="1254"/>
      <c r="B374" s="1262"/>
      <c r="C374" s="1254"/>
      <c r="D374" s="1254"/>
      <c r="E374" s="1254"/>
      <c r="F374" s="1254"/>
      <c r="G374" s="1254"/>
      <c r="H374" s="1254"/>
      <c r="I374" s="1254"/>
      <c r="J374" s="1254"/>
      <c r="L374" s="1273"/>
    </row>
    <row r="375" spans="1:12">
      <c r="A375" s="1254"/>
      <c r="B375" s="1262"/>
      <c r="C375" s="1254"/>
      <c r="D375" s="1254"/>
      <c r="E375" s="1254"/>
      <c r="F375" s="1254"/>
      <c r="G375" s="1254"/>
      <c r="H375" s="1254"/>
      <c r="I375" s="1254"/>
      <c r="J375" s="1254"/>
      <c r="L375" s="1273"/>
    </row>
    <row r="376" spans="1:12">
      <c r="A376" s="1254"/>
      <c r="B376" s="1262"/>
      <c r="C376" s="1254"/>
      <c r="D376" s="1254"/>
      <c r="E376" s="1254"/>
      <c r="F376" s="1254"/>
      <c r="G376" s="1254"/>
      <c r="H376" s="1254"/>
      <c r="I376" s="1254"/>
      <c r="J376" s="1254"/>
      <c r="L376" s="1273"/>
    </row>
    <row r="377" spans="1:12">
      <c r="A377" s="1254"/>
      <c r="B377" s="1262"/>
      <c r="C377" s="1254"/>
      <c r="D377" s="1254"/>
      <c r="E377" s="1254"/>
      <c r="F377" s="1254"/>
      <c r="G377" s="1254"/>
      <c r="H377" s="1254"/>
      <c r="I377" s="1254"/>
      <c r="J377" s="1254"/>
      <c r="L377" s="1273"/>
    </row>
    <row r="378" spans="1:12">
      <c r="A378" s="1254"/>
      <c r="B378" s="1262"/>
      <c r="C378" s="1254"/>
      <c r="D378" s="1254"/>
      <c r="E378" s="1254"/>
      <c r="F378" s="1254"/>
      <c r="G378" s="1254"/>
      <c r="H378" s="1254"/>
      <c r="I378" s="1254"/>
      <c r="J378" s="1254"/>
      <c r="L378" s="1273"/>
    </row>
    <row r="379" spans="1:12">
      <c r="A379" s="1254"/>
      <c r="B379" s="1262"/>
      <c r="C379" s="1254"/>
      <c r="D379" s="1254"/>
      <c r="E379" s="1254"/>
      <c r="F379" s="1254"/>
      <c r="G379" s="1254"/>
      <c r="H379" s="1254"/>
      <c r="I379" s="1254"/>
      <c r="J379" s="1254"/>
      <c r="L379" s="1273"/>
    </row>
    <row r="380" spans="1:12">
      <c r="A380" s="1254"/>
      <c r="B380" s="1262"/>
      <c r="C380" s="1254"/>
      <c r="D380" s="1254"/>
      <c r="E380" s="1254"/>
      <c r="F380" s="1254"/>
      <c r="G380" s="1254"/>
      <c r="H380" s="1254"/>
      <c r="I380" s="1254"/>
      <c r="J380" s="1254"/>
      <c r="L380" s="1273"/>
    </row>
    <row r="381" spans="1:12">
      <c r="A381" s="1254"/>
      <c r="B381" s="1262"/>
      <c r="C381" s="1254"/>
      <c r="D381" s="1254"/>
      <c r="E381" s="1254"/>
      <c r="F381" s="1254"/>
      <c r="G381" s="1254"/>
      <c r="H381" s="1254"/>
      <c r="I381" s="1254"/>
      <c r="J381" s="1254"/>
      <c r="L381" s="1273"/>
    </row>
    <row r="382" spans="1:12">
      <c r="A382" s="1254"/>
      <c r="B382" s="1262"/>
      <c r="C382" s="1254"/>
      <c r="D382" s="1254"/>
      <c r="E382" s="1254"/>
      <c r="F382" s="1254"/>
      <c r="G382" s="1254"/>
      <c r="H382" s="1254"/>
      <c r="I382" s="1254"/>
      <c r="J382" s="1254"/>
      <c r="L382" s="1273"/>
    </row>
    <row r="383" spans="1:12">
      <c r="A383" s="1254"/>
      <c r="B383" s="1262"/>
      <c r="C383" s="1254"/>
      <c r="D383" s="1254"/>
      <c r="E383" s="1254"/>
      <c r="F383" s="1254"/>
      <c r="G383" s="1254"/>
      <c r="H383" s="1254"/>
      <c r="I383" s="1254"/>
      <c r="J383" s="1254"/>
      <c r="L383" s="1273"/>
    </row>
    <row r="384" spans="1:12">
      <c r="A384" s="1254"/>
      <c r="B384" s="1262"/>
      <c r="C384" s="1254"/>
      <c r="D384" s="1254"/>
      <c r="E384" s="1254"/>
      <c r="F384" s="1254"/>
      <c r="G384" s="1254"/>
      <c r="H384" s="1254"/>
      <c r="I384" s="1254"/>
      <c r="J384" s="1254"/>
      <c r="L384" s="1273"/>
    </row>
    <row r="385" spans="1:12">
      <c r="A385" s="1254"/>
      <c r="B385" s="1262"/>
      <c r="C385" s="1254"/>
      <c r="D385" s="1254"/>
      <c r="E385" s="1254"/>
      <c r="F385" s="1254"/>
      <c r="G385" s="1254"/>
      <c r="H385" s="1254"/>
      <c r="I385" s="1254"/>
      <c r="J385" s="1254"/>
      <c r="L385" s="1273"/>
    </row>
    <row r="386" spans="1:12">
      <c r="A386" s="1254"/>
      <c r="B386" s="1262"/>
      <c r="C386" s="1254"/>
      <c r="D386" s="1254"/>
      <c r="E386" s="1254"/>
      <c r="F386" s="1254"/>
      <c r="G386" s="1254"/>
      <c r="H386" s="1254"/>
      <c r="I386" s="1254"/>
      <c r="J386" s="1254"/>
      <c r="L386" s="1273"/>
    </row>
    <row r="387" spans="1:12">
      <c r="A387" s="1254"/>
      <c r="B387" s="1262"/>
      <c r="C387" s="1254"/>
      <c r="D387" s="1254"/>
      <c r="E387" s="1254"/>
      <c r="F387" s="1254"/>
      <c r="G387" s="1254"/>
      <c r="H387" s="1254"/>
      <c r="I387" s="1254"/>
      <c r="J387" s="1254"/>
      <c r="L387" s="1273"/>
    </row>
    <row r="388" spans="1:12">
      <c r="A388" s="1254"/>
      <c r="B388" s="1262"/>
      <c r="C388" s="1254"/>
      <c r="D388" s="1254"/>
      <c r="E388" s="1254"/>
      <c r="F388" s="1254"/>
      <c r="G388" s="1254"/>
      <c r="H388" s="1254"/>
      <c r="I388" s="1254"/>
      <c r="J388" s="1254"/>
      <c r="L388" s="1273"/>
    </row>
    <row r="389" spans="1:12">
      <c r="A389" s="1254"/>
      <c r="B389" s="1262"/>
      <c r="C389" s="1254"/>
      <c r="D389" s="1254"/>
      <c r="E389" s="1254"/>
      <c r="F389" s="1254"/>
      <c r="G389" s="1254"/>
      <c r="H389" s="1254"/>
      <c r="I389" s="1254"/>
      <c r="J389" s="1254"/>
      <c r="L389" s="1273"/>
    </row>
    <row r="390" spans="1:12">
      <c r="A390" s="1254"/>
      <c r="B390" s="1262"/>
      <c r="C390" s="1254"/>
      <c r="D390" s="1254"/>
      <c r="E390" s="1254"/>
      <c r="F390" s="1254"/>
      <c r="G390" s="1254"/>
      <c r="H390" s="1254"/>
      <c r="I390" s="1254"/>
      <c r="J390" s="1254"/>
      <c r="L390" s="1273"/>
    </row>
    <row r="391" spans="1:12">
      <c r="A391" s="1254"/>
      <c r="B391" s="1262"/>
      <c r="C391" s="1254"/>
      <c r="D391" s="1254"/>
      <c r="E391" s="1254"/>
      <c r="F391" s="1254"/>
      <c r="G391" s="1254"/>
      <c r="H391" s="1254"/>
      <c r="I391" s="1254"/>
      <c r="J391" s="1254"/>
      <c r="L391" s="1273"/>
    </row>
    <row r="392" spans="1:12">
      <c r="A392" s="1254"/>
      <c r="B392" s="1262"/>
      <c r="C392" s="1254"/>
      <c r="D392" s="1254"/>
      <c r="E392" s="1254"/>
      <c r="F392" s="1254"/>
      <c r="G392" s="1254"/>
      <c r="H392" s="1254"/>
      <c r="I392" s="1254"/>
      <c r="J392" s="1254"/>
      <c r="L392" s="1273"/>
    </row>
    <row r="393" spans="1:12">
      <c r="A393" s="1254"/>
      <c r="B393" s="1262"/>
      <c r="C393" s="1254"/>
      <c r="D393" s="1254"/>
      <c r="E393" s="1254"/>
      <c r="F393" s="1254"/>
      <c r="G393" s="1254"/>
      <c r="H393" s="1254"/>
      <c r="I393" s="1254"/>
      <c r="J393" s="1254"/>
      <c r="L393" s="1273"/>
    </row>
    <row r="394" spans="1:12">
      <c r="A394" s="1254"/>
      <c r="B394" s="1262"/>
      <c r="C394" s="1254"/>
      <c r="D394" s="1254"/>
      <c r="E394" s="1254"/>
      <c r="F394" s="1254"/>
      <c r="G394" s="1254"/>
      <c r="H394" s="1254"/>
      <c r="I394" s="1254"/>
      <c r="J394" s="1254"/>
      <c r="L394" s="1273"/>
    </row>
    <row r="395" spans="1:12">
      <c r="A395" s="1254"/>
      <c r="B395" s="1262"/>
      <c r="C395" s="1254"/>
      <c r="D395" s="1254"/>
      <c r="E395" s="1254"/>
      <c r="F395" s="1254"/>
      <c r="G395" s="1254"/>
      <c r="H395" s="1254"/>
      <c r="I395" s="1254"/>
      <c r="J395" s="1254"/>
      <c r="L395" s="1273"/>
    </row>
    <row r="396" spans="1:12">
      <c r="A396" s="1254"/>
      <c r="B396" s="1262"/>
      <c r="C396" s="1254"/>
      <c r="D396" s="1254"/>
      <c r="E396" s="1254"/>
      <c r="F396" s="1254"/>
      <c r="G396" s="1254"/>
      <c r="H396" s="1254"/>
      <c r="I396" s="1254"/>
      <c r="J396" s="1254"/>
      <c r="L396" s="1273"/>
    </row>
    <row r="397" spans="1:12">
      <c r="A397" s="1254"/>
      <c r="B397" s="1262"/>
      <c r="C397" s="1254"/>
      <c r="D397" s="1254"/>
      <c r="E397" s="1254"/>
      <c r="F397" s="1254"/>
      <c r="G397" s="1254"/>
      <c r="H397" s="1254"/>
      <c r="I397" s="1254"/>
      <c r="J397" s="1254"/>
      <c r="L397" s="1273"/>
    </row>
    <row r="398" spans="1:12">
      <c r="A398" s="1254"/>
      <c r="B398" s="1262"/>
      <c r="C398" s="1254"/>
      <c r="D398" s="1254"/>
      <c r="E398" s="1254"/>
      <c r="F398" s="1254"/>
      <c r="G398" s="1254"/>
      <c r="H398" s="1254"/>
      <c r="I398" s="1254"/>
      <c r="J398" s="1254"/>
      <c r="L398" s="1273"/>
    </row>
    <row r="399" spans="1:12">
      <c r="A399" s="1254"/>
      <c r="B399" s="1262"/>
      <c r="C399" s="1254"/>
      <c r="D399" s="1254"/>
      <c r="E399" s="1254"/>
      <c r="F399" s="1254"/>
      <c r="G399" s="1254"/>
      <c r="H399" s="1254"/>
      <c r="I399" s="1254"/>
      <c r="J399" s="1254"/>
      <c r="L399" s="1273"/>
    </row>
    <row r="400" spans="1:12">
      <c r="A400" s="1254"/>
      <c r="B400" s="1262"/>
      <c r="C400" s="1254"/>
      <c r="D400" s="1254"/>
      <c r="E400" s="1254"/>
      <c r="F400" s="1254"/>
      <c r="G400" s="1254"/>
      <c r="H400" s="1254"/>
      <c r="I400" s="1254"/>
      <c r="J400" s="1254"/>
      <c r="L400" s="1273"/>
    </row>
    <row r="401" spans="1:12">
      <c r="A401" s="1254"/>
      <c r="B401" s="1262"/>
      <c r="C401" s="1254"/>
      <c r="D401" s="1254"/>
      <c r="E401" s="1254"/>
      <c r="F401" s="1254"/>
      <c r="G401" s="1254"/>
      <c r="H401" s="1254"/>
      <c r="I401" s="1254"/>
      <c r="J401" s="1254"/>
      <c r="L401" s="1273"/>
    </row>
    <row r="402" spans="1:12">
      <c r="A402" s="1254"/>
      <c r="B402" s="1262"/>
      <c r="C402" s="1254"/>
      <c r="D402" s="1254"/>
      <c r="E402" s="1254"/>
      <c r="F402" s="1254"/>
      <c r="G402" s="1254"/>
      <c r="H402" s="1254"/>
      <c r="I402" s="1254"/>
      <c r="J402" s="1254"/>
      <c r="L402" s="1273"/>
    </row>
    <row r="403" spans="1:12">
      <c r="A403" s="1254"/>
      <c r="B403" s="1262"/>
      <c r="C403" s="1254"/>
      <c r="D403" s="1254"/>
      <c r="E403" s="1254"/>
      <c r="F403" s="1254"/>
      <c r="G403" s="1254"/>
      <c r="H403" s="1254"/>
      <c r="I403" s="1254"/>
      <c r="J403" s="1254"/>
      <c r="L403" s="1273"/>
    </row>
    <row r="404" spans="1:12">
      <c r="A404" s="1254"/>
      <c r="B404" s="1262"/>
      <c r="C404" s="1254"/>
      <c r="D404" s="1254"/>
      <c r="E404" s="1254"/>
      <c r="F404" s="1254"/>
      <c r="G404" s="1254"/>
      <c r="H404" s="1254"/>
      <c r="I404" s="1254"/>
      <c r="J404" s="1254"/>
      <c r="L404" s="1273"/>
    </row>
    <row r="405" spans="1:12">
      <c r="A405" s="1254"/>
      <c r="B405" s="1262"/>
      <c r="C405" s="1254"/>
      <c r="D405" s="1254"/>
      <c r="E405" s="1254"/>
      <c r="F405" s="1254"/>
      <c r="G405" s="1254"/>
      <c r="H405" s="1254"/>
      <c r="I405" s="1254"/>
      <c r="J405" s="1254"/>
      <c r="L405" s="1273"/>
    </row>
    <row r="406" spans="1:12">
      <c r="A406" s="1254"/>
      <c r="B406" s="1262"/>
      <c r="C406" s="1254"/>
      <c r="D406" s="1254"/>
      <c r="E406" s="1254"/>
      <c r="F406" s="1254"/>
      <c r="G406" s="1254"/>
      <c r="H406" s="1254"/>
      <c r="I406" s="1254"/>
      <c r="J406" s="1254"/>
      <c r="L406" s="1273"/>
    </row>
    <row r="407" spans="1:12">
      <c r="A407" s="1254"/>
      <c r="B407" s="1262"/>
      <c r="C407" s="1254"/>
      <c r="D407" s="1254"/>
      <c r="E407" s="1254"/>
      <c r="F407" s="1254"/>
      <c r="G407" s="1254"/>
      <c r="H407" s="1254"/>
      <c r="I407" s="1254"/>
      <c r="J407" s="1254"/>
      <c r="L407" s="1273"/>
    </row>
    <row r="408" spans="1:12">
      <c r="A408" s="1254"/>
      <c r="B408" s="1262"/>
      <c r="C408" s="1254"/>
      <c r="D408" s="1254"/>
      <c r="E408" s="1254"/>
      <c r="F408" s="1254"/>
      <c r="G408" s="1254"/>
      <c r="H408" s="1254"/>
      <c r="I408" s="1254"/>
      <c r="J408" s="1254"/>
      <c r="L408" s="1273"/>
    </row>
    <row r="409" spans="1:12">
      <c r="A409" s="1254"/>
      <c r="B409" s="1262"/>
      <c r="C409" s="1254"/>
      <c r="D409" s="1254"/>
      <c r="E409" s="1254"/>
      <c r="F409" s="1254"/>
      <c r="G409" s="1254"/>
      <c r="H409" s="1254"/>
      <c r="I409" s="1254"/>
      <c r="J409" s="1254"/>
      <c r="L409" s="1273"/>
    </row>
    <row r="410" spans="1:12">
      <c r="A410" s="1254"/>
      <c r="B410" s="1262"/>
      <c r="C410" s="1254"/>
      <c r="D410" s="1254"/>
      <c r="E410" s="1254"/>
      <c r="F410" s="1254"/>
      <c r="G410" s="1254"/>
      <c r="H410" s="1254"/>
      <c r="I410" s="1254"/>
      <c r="J410" s="1254"/>
      <c r="L410" s="1273"/>
    </row>
    <row r="411" spans="1:12">
      <c r="A411" s="1254"/>
      <c r="B411" s="1262"/>
      <c r="C411" s="1254"/>
      <c r="D411" s="1254"/>
      <c r="E411" s="1254"/>
      <c r="F411" s="1254"/>
      <c r="G411" s="1254"/>
      <c r="H411" s="1254"/>
      <c r="I411" s="1254"/>
      <c r="J411" s="1254"/>
      <c r="L411" s="1273"/>
    </row>
    <row r="412" spans="1:12">
      <c r="A412" s="1254"/>
      <c r="B412" s="1262"/>
      <c r="C412" s="1254"/>
      <c r="D412" s="1254"/>
      <c r="E412" s="1254"/>
      <c r="F412" s="1254"/>
      <c r="G412" s="1254"/>
      <c r="H412" s="1254"/>
      <c r="I412" s="1254"/>
      <c r="J412" s="1254"/>
      <c r="L412" s="1273"/>
    </row>
    <row r="413" spans="1:12">
      <c r="A413" s="1254"/>
      <c r="B413" s="1262"/>
      <c r="C413" s="1254"/>
      <c r="D413" s="1254"/>
      <c r="E413" s="1254"/>
      <c r="F413" s="1254"/>
      <c r="G413" s="1254"/>
      <c r="H413" s="1254"/>
      <c r="I413" s="1254"/>
      <c r="J413" s="1254"/>
      <c r="L413" s="1273"/>
    </row>
    <row r="414" spans="1:12">
      <c r="A414" s="1254"/>
      <c r="B414" s="1262"/>
      <c r="C414" s="1254"/>
      <c r="D414" s="1254"/>
      <c r="E414" s="1254"/>
      <c r="F414" s="1254"/>
      <c r="G414" s="1254"/>
      <c r="H414" s="1254"/>
      <c r="I414" s="1254"/>
      <c r="J414" s="1254"/>
      <c r="L414" s="1273"/>
    </row>
    <row r="415" spans="1:12">
      <c r="A415" s="1254"/>
      <c r="B415" s="1262"/>
      <c r="C415" s="1254"/>
      <c r="D415" s="1254"/>
      <c r="E415" s="1254"/>
      <c r="F415" s="1254"/>
      <c r="G415" s="1254"/>
      <c r="H415" s="1254"/>
      <c r="I415" s="1254"/>
      <c r="J415" s="1254"/>
      <c r="L415" s="1273"/>
    </row>
    <row r="416" spans="1:12">
      <c r="A416" s="1254"/>
      <c r="B416" s="1262"/>
      <c r="C416" s="1254"/>
      <c r="D416" s="1254"/>
      <c r="E416" s="1254"/>
      <c r="F416" s="1254"/>
      <c r="G416" s="1254"/>
      <c r="H416" s="1254"/>
      <c r="I416" s="1254"/>
      <c r="J416" s="1254"/>
      <c r="L416" s="1273"/>
    </row>
    <row r="417" spans="1:12">
      <c r="A417" s="1254"/>
      <c r="B417" s="1262"/>
      <c r="C417" s="1254"/>
      <c r="D417" s="1254"/>
      <c r="E417" s="1254"/>
      <c r="F417" s="1254"/>
      <c r="G417" s="1254"/>
      <c r="H417" s="1254"/>
      <c r="I417" s="1254"/>
      <c r="J417" s="1254"/>
      <c r="L417" s="1273"/>
    </row>
    <row r="418" spans="1:12">
      <c r="A418" s="1254"/>
      <c r="B418" s="1262"/>
      <c r="C418" s="1254"/>
      <c r="D418" s="1254"/>
      <c r="E418" s="1254"/>
      <c r="F418" s="1254"/>
      <c r="G418" s="1254"/>
      <c r="H418" s="1254"/>
      <c r="I418" s="1254"/>
      <c r="J418" s="1254"/>
      <c r="L418" s="1273"/>
    </row>
    <row r="419" spans="1:12">
      <c r="A419" s="1254"/>
      <c r="B419" s="1262"/>
      <c r="C419" s="1254"/>
      <c r="D419" s="1254"/>
      <c r="E419" s="1254"/>
      <c r="F419" s="1254"/>
      <c r="G419" s="1254"/>
      <c r="H419" s="1254"/>
      <c r="I419" s="1254"/>
      <c r="J419" s="1254"/>
      <c r="L419" s="1273"/>
    </row>
    <row r="420" spans="1:12">
      <c r="A420" s="1254"/>
      <c r="B420" s="1262"/>
      <c r="C420" s="1254"/>
      <c r="D420" s="1254"/>
      <c r="E420" s="1254"/>
      <c r="F420" s="1254"/>
      <c r="G420" s="1254"/>
      <c r="H420" s="1254"/>
      <c r="I420" s="1254"/>
      <c r="J420" s="1254"/>
      <c r="L420" s="1273"/>
    </row>
    <row r="421" spans="1:12">
      <c r="A421" s="1254"/>
      <c r="B421" s="1262"/>
      <c r="C421" s="1254"/>
      <c r="D421" s="1254"/>
      <c r="E421" s="1254"/>
      <c r="F421" s="1254"/>
      <c r="G421" s="1254"/>
      <c r="H421" s="1254"/>
      <c r="I421" s="1254"/>
      <c r="J421" s="1254"/>
      <c r="L421" s="1273"/>
    </row>
    <row r="422" spans="1:12">
      <c r="A422" s="1254"/>
      <c r="B422" s="1262"/>
      <c r="C422" s="1254"/>
      <c r="D422" s="1254"/>
      <c r="E422" s="1254"/>
      <c r="F422" s="1254"/>
      <c r="G422" s="1254"/>
      <c r="H422" s="1254"/>
      <c r="I422" s="1254"/>
      <c r="J422" s="1254"/>
      <c r="L422" s="1273"/>
    </row>
    <row r="423" spans="1:12">
      <c r="A423" s="1254"/>
      <c r="B423" s="1262"/>
      <c r="C423" s="1254"/>
      <c r="D423" s="1254"/>
      <c r="E423" s="1254"/>
      <c r="F423" s="1254"/>
      <c r="G423" s="1254"/>
      <c r="H423" s="1254"/>
      <c r="I423" s="1254"/>
      <c r="J423" s="1254"/>
      <c r="L423" s="1273"/>
    </row>
    <row r="424" spans="1:12">
      <c r="A424" s="1254"/>
      <c r="B424" s="1262"/>
      <c r="C424" s="1254"/>
      <c r="D424" s="1254"/>
      <c r="E424" s="1254"/>
      <c r="F424" s="1254"/>
      <c r="G424" s="1254"/>
      <c r="H424" s="1254"/>
      <c r="I424" s="1254"/>
      <c r="J424" s="1254"/>
      <c r="L424" s="1273"/>
    </row>
    <row r="425" spans="1:12">
      <c r="A425" s="1254"/>
      <c r="B425" s="1262"/>
      <c r="C425" s="1254"/>
      <c r="D425" s="1254"/>
      <c r="E425" s="1254"/>
      <c r="F425" s="1254"/>
      <c r="G425" s="1254"/>
      <c r="H425" s="1254"/>
      <c r="I425" s="1254"/>
      <c r="J425" s="1254"/>
      <c r="L425" s="1273"/>
    </row>
    <row r="426" spans="1:12">
      <c r="A426" s="1254"/>
      <c r="B426" s="1262"/>
      <c r="C426" s="1254"/>
      <c r="D426" s="1254"/>
      <c r="E426" s="1254"/>
      <c r="F426" s="1254"/>
      <c r="G426" s="1254"/>
      <c r="H426" s="1254"/>
      <c r="I426" s="1254"/>
      <c r="J426" s="1254"/>
      <c r="L426" s="1273"/>
    </row>
    <row r="427" spans="1:12">
      <c r="A427" s="1254"/>
      <c r="B427" s="1262"/>
      <c r="C427" s="1254"/>
      <c r="D427" s="1254"/>
      <c r="E427" s="1254"/>
      <c r="F427" s="1254"/>
      <c r="G427" s="1254"/>
      <c r="H427" s="1254"/>
      <c r="I427" s="1254"/>
      <c r="J427" s="1254"/>
      <c r="L427" s="1273"/>
    </row>
    <row r="428" spans="1:12">
      <c r="A428" s="1254"/>
      <c r="B428" s="1262"/>
      <c r="C428" s="1254"/>
      <c r="D428" s="1254"/>
      <c r="E428" s="1254"/>
      <c r="F428" s="1254"/>
      <c r="G428" s="1254"/>
      <c r="H428" s="1254"/>
      <c r="I428" s="1254"/>
      <c r="J428" s="1254"/>
      <c r="L428" s="1273"/>
    </row>
    <row r="429" spans="1:12">
      <c r="A429" s="1254"/>
      <c r="B429" s="1262"/>
      <c r="C429" s="1254"/>
      <c r="D429" s="1254"/>
      <c r="E429" s="1254"/>
      <c r="F429" s="1254"/>
      <c r="G429" s="1254"/>
      <c r="H429" s="1254"/>
      <c r="I429" s="1254"/>
      <c r="J429" s="1254"/>
      <c r="L429" s="1273"/>
    </row>
    <row r="430" spans="1:12">
      <c r="A430" s="1254"/>
      <c r="B430" s="1262"/>
      <c r="C430" s="1254"/>
      <c r="D430" s="1254"/>
      <c r="E430" s="1254"/>
      <c r="F430" s="1254"/>
      <c r="G430" s="1254"/>
      <c r="H430" s="1254"/>
      <c r="I430" s="1254"/>
      <c r="J430" s="1254"/>
      <c r="L430" s="1273"/>
    </row>
    <row r="431" spans="1:12">
      <c r="A431" s="1254"/>
      <c r="B431" s="1262"/>
      <c r="C431" s="1254"/>
      <c r="D431" s="1254"/>
      <c r="E431" s="1254"/>
      <c r="F431" s="1254"/>
      <c r="G431" s="1254"/>
      <c r="H431" s="1254"/>
      <c r="I431" s="1254"/>
      <c r="J431" s="1254"/>
      <c r="L431" s="1273"/>
    </row>
    <row r="432" spans="1:12">
      <c r="A432" s="1254"/>
      <c r="B432" s="1262"/>
      <c r="C432" s="1254"/>
      <c r="D432" s="1254"/>
      <c r="E432" s="1254"/>
      <c r="F432" s="1254"/>
      <c r="G432" s="1254"/>
      <c r="H432" s="1254"/>
      <c r="I432" s="1254"/>
      <c r="J432" s="1254"/>
      <c r="L432" s="1273"/>
    </row>
    <row r="433" spans="1:12">
      <c r="A433" s="1254"/>
      <c r="B433" s="1262"/>
      <c r="C433" s="1254"/>
      <c r="D433" s="1254"/>
      <c r="E433" s="1254"/>
      <c r="F433" s="1254"/>
      <c r="G433" s="1254"/>
      <c r="H433" s="1254"/>
      <c r="I433" s="1254"/>
      <c r="J433" s="1254"/>
      <c r="L433" s="1273"/>
    </row>
    <row r="434" spans="1:12">
      <c r="A434" s="1254"/>
      <c r="B434" s="1262"/>
      <c r="C434" s="1254"/>
      <c r="D434" s="1254"/>
      <c r="E434" s="1254"/>
      <c r="F434" s="1254"/>
      <c r="G434" s="1254"/>
      <c r="H434" s="1254"/>
      <c r="I434" s="1254"/>
      <c r="J434" s="1254"/>
      <c r="L434" s="1273"/>
    </row>
    <row r="435" spans="1:12">
      <c r="A435" s="1254"/>
      <c r="B435" s="1262"/>
      <c r="C435" s="1254"/>
      <c r="D435" s="1254"/>
      <c r="E435" s="1254"/>
      <c r="F435" s="1254"/>
      <c r="G435" s="1254"/>
      <c r="H435" s="1254"/>
      <c r="I435" s="1254"/>
      <c r="J435" s="1254"/>
      <c r="L435" s="1273"/>
    </row>
    <row r="436" spans="1:12">
      <c r="A436" s="1254"/>
      <c r="B436" s="1262"/>
      <c r="C436" s="1254"/>
      <c r="D436" s="1254"/>
      <c r="E436" s="1254"/>
      <c r="F436" s="1254"/>
      <c r="G436" s="1254"/>
      <c r="H436" s="1254"/>
      <c r="I436" s="1254"/>
      <c r="J436" s="1254"/>
      <c r="L436" s="1273"/>
    </row>
    <row r="437" spans="1:12">
      <c r="A437" s="1254"/>
      <c r="B437" s="1262"/>
      <c r="C437" s="1254"/>
      <c r="D437" s="1254"/>
      <c r="E437" s="1254"/>
      <c r="F437" s="1254"/>
      <c r="G437" s="1254"/>
      <c r="H437" s="1254"/>
      <c r="I437" s="1254"/>
      <c r="J437" s="1254"/>
      <c r="L437" s="1273"/>
    </row>
    <row r="438" spans="1:12">
      <c r="A438" s="1254"/>
      <c r="B438" s="1262"/>
      <c r="C438" s="1254"/>
      <c r="D438" s="1254"/>
      <c r="E438" s="1254"/>
      <c r="F438" s="1254"/>
      <c r="G438" s="1254"/>
      <c r="H438" s="1254"/>
      <c r="I438" s="1254"/>
      <c r="J438" s="1254"/>
      <c r="L438" s="1273"/>
    </row>
    <row r="439" spans="1:12">
      <c r="A439" s="1254"/>
      <c r="B439" s="1262"/>
      <c r="C439" s="1254"/>
      <c r="D439" s="1254"/>
      <c r="E439" s="1254"/>
      <c r="F439" s="1254"/>
      <c r="G439" s="1254"/>
      <c r="H439" s="1254"/>
      <c r="I439" s="1254"/>
      <c r="J439" s="1254"/>
      <c r="L439" s="1273"/>
    </row>
    <row r="440" spans="1:12">
      <c r="A440" s="1254"/>
      <c r="B440" s="1262"/>
      <c r="C440" s="1254"/>
      <c r="D440" s="1254"/>
      <c r="E440" s="1254"/>
      <c r="F440" s="1254"/>
      <c r="G440" s="1254"/>
      <c r="H440" s="1254"/>
      <c r="I440" s="1254"/>
      <c r="J440" s="1254"/>
      <c r="L440" s="1273"/>
    </row>
    <row r="441" spans="1:12">
      <c r="A441" s="1254"/>
      <c r="B441" s="1262"/>
      <c r="C441" s="1254"/>
      <c r="D441" s="1254"/>
      <c r="E441" s="1254"/>
      <c r="F441" s="1254"/>
      <c r="G441" s="1254"/>
      <c r="H441" s="1254"/>
      <c r="I441" s="1254"/>
      <c r="J441" s="1254"/>
      <c r="L441" s="1273"/>
    </row>
    <row r="442" spans="1:12">
      <c r="A442" s="1254"/>
      <c r="B442" s="1262"/>
      <c r="C442" s="1254"/>
      <c r="D442" s="1254"/>
      <c r="E442" s="1254"/>
      <c r="F442" s="1254"/>
      <c r="G442" s="1254"/>
      <c r="H442" s="1254"/>
      <c r="I442" s="1254"/>
      <c r="J442" s="1254"/>
      <c r="L442" s="1273"/>
    </row>
    <row r="443" spans="1:12">
      <c r="A443" s="1254"/>
      <c r="B443" s="1262"/>
      <c r="C443" s="1254"/>
      <c r="D443" s="1254"/>
      <c r="E443" s="1254"/>
      <c r="F443" s="1254"/>
      <c r="G443" s="1254"/>
      <c r="H443" s="1254"/>
      <c r="I443" s="1254"/>
      <c r="J443" s="1254"/>
      <c r="L443" s="1273"/>
    </row>
    <row r="444" spans="1:12">
      <c r="A444" s="1254"/>
      <c r="B444" s="1262"/>
      <c r="C444" s="1254"/>
      <c r="D444" s="1254"/>
      <c r="E444" s="1254"/>
      <c r="F444" s="1254"/>
      <c r="G444" s="1254"/>
      <c r="H444" s="1254"/>
      <c r="I444" s="1254"/>
      <c r="J444" s="1254"/>
      <c r="L444" s="1273"/>
    </row>
    <row r="445" spans="1:12">
      <c r="A445" s="1254"/>
      <c r="B445" s="1262"/>
      <c r="C445" s="1254"/>
      <c r="D445" s="1254"/>
      <c r="E445" s="1254"/>
      <c r="F445" s="1254"/>
      <c r="G445" s="1254"/>
      <c r="H445" s="1254"/>
      <c r="I445" s="1254"/>
      <c r="J445" s="1254"/>
      <c r="L445" s="1273"/>
    </row>
    <row r="446" spans="1:12">
      <c r="A446" s="1254"/>
      <c r="B446" s="1262"/>
      <c r="C446" s="1254"/>
      <c r="D446" s="1254"/>
      <c r="E446" s="1254"/>
      <c r="F446" s="1254"/>
      <c r="G446" s="1254"/>
      <c r="H446" s="1254"/>
      <c r="I446" s="1254"/>
      <c r="J446" s="1254"/>
      <c r="L446" s="1273"/>
    </row>
    <row r="447" spans="1:12">
      <c r="A447" s="1254"/>
      <c r="B447" s="1262"/>
      <c r="C447" s="1254"/>
      <c r="D447" s="1254"/>
      <c r="E447" s="1254"/>
      <c r="F447" s="1254"/>
      <c r="G447" s="1254"/>
      <c r="H447" s="1254"/>
      <c r="I447" s="1254"/>
      <c r="J447" s="1254"/>
      <c r="L447" s="1273"/>
    </row>
    <row r="448" spans="1:12">
      <c r="A448" s="1254"/>
      <c r="B448" s="1262"/>
      <c r="C448" s="1254"/>
      <c r="D448" s="1254"/>
      <c r="E448" s="1254"/>
      <c r="F448" s="1254"/>
      <c r="G448" s="1254"/>
      <c r="H448" s="1254"/>
      <c r="I448" s="1254"/>
      <c r="J448" s="1254"/>
      <c r="L448" s="1273"/>
    </row>
    <row r="449" spans="1:12">
      <c r="A449" s="1254"/>
      <c r="B449" s="1262"/>
      <c r="C449" s="1254"/>
      <c r="D449" s="1254"/>
      <c r="E449" s="1254"/>
      <c r="F449" s="1254"/>
      <c r="G449" s="1254"/>
      <c r="H449" s="1254"/>
      <c r="I449" s="1254"/>
      <c r="J449" s="1254"/>
      <c r="L449" s="1273"/>
    </row>
    <row r="450" spans="1:12">
      <c r="A450" s="1254"/>
      <c r="B450" s="1262"/>
      <c r="C450" s="1254"/>
      <c r="D450" s="1254"/>
      <c r="E450" s="1254"/>
      <c r="F450" s="1254"/>
      <c r="G450" s="1254"/>
      <c r="H450" s="1254"/>
      <c r="I450" s="1254"/>
      <c r="J450" s="1254"/>
      <c r="L450" s="1273"/>
    </row>
    <row r="451" spans="1:12">
      <c r="A451" s="1254"/>
      <c r="B451" s="1262"/>
      <c r="C451" s="1254"/>
      <c r="D451" s="1254"/>
      <c r="E451" s="1254"/>
      <c r="F451" s="1254"/>
      <c r="G451" s="1254"/>
      <c r="H451" s="1254"/>
      <c r="I451" s="1254"/>
      <c r="J451" s="1254"/>
      <c r="L451" s="1273"/>
    </row>
    <row r="452" spans="1:12">
      <c r="A452" s="1254"/>
      <c r="B452" s="1262"/>
      <c r="C452" s="1254"/>
      <c r="D452" s="1254"/>
      <c r="E452" s="1254"/>
      <c r="F452" s="1254"/>
      <c r="G452" s="1254"/>
      <c r="H452" s="1254"/>
      <c r="I452" s="1254"/>
      <c r="J452" s="1254"/>
      <c r="L452" s="1273"/>
    </row>
    <row r="453" spans="1:12">
      <c r="A453" s="1254"/>
      <c r="B453" s="1262"/>
      <c r="C453" s="1254"/>
      <c r="D453" s="1254"/>
      <c r="E453" s="1254"/>
      <c r="F453" s="1254"/>
      <c r="G453" s="1254"/>
      <c r="H453" s="1254"/>
      <c r="I453" s="1254"/>
      <c r="J453" s="1254"/>
      <c r="L453" s="1273"/>
    </row>
    <row r="454" spans="1:12">
      <c r="A454" s="1254"/>
      <c r="B454" s="1262"/>
      <c r="C454" s="1254"/>
      <c r="D454" s="1254"/>
      <c r="E454" s="1254"/>
      <c r="F454" s="1254"/>
      <c r="G454" s="1254"/>
      <c r="H454" s="1254"/>
      <c r="I454" s="1254"/>
      <c r="J454" s="1254"/>
      <c r="L454" s="1273"/>
    </row>
    <row r="455" spans="1:12">
      <c r="A455" s="1254"/>
      <c r="B455" s="1262"/>
      <c r="C455" s="1254"/>
      <c r="D455" s="1254"/>
      <c r="E455" s="1254"/>
      <c r="F455" s="1254"/>
      <c r="G455" s="1254"/>
      <c r="H455" s="1254"/>
      <c r="I455" s="1254"/>
      <c r="J455" s="1254"/>
      <c r="L455" s="1273"/>
    </row>
    <row r="456" spans="1:12">
      <c r="A456" s="1254"/>
      <c r="B456" s="1262"/>
      <c r="C456" s="1254"/>
      <c r="D456" s="1254"/>
      <c r="E456" s="1254"/>
      <c r="F456" s="1254"/>
      <c r="G456" s="1254"/>
      <c r="H456" s="1254"/>
      <c r="I456" s="1254"/>
      <c r="J456" s="1254"/>
      <c r="L456" s="1273"/>
    </row>
    <row r="457" spans="1:12">
      <c r="A457" s="1254"/>
      <c r="B457" s="1262"/>
      <c r="C457" s="1254"/>
      <c r="D457" s="1254"/>
      <c r="E457" s="1254"/>
      <c r="F457" s="1254"/>
      <c r="G457" s="1254"/>
      <c r="H457" s="1254"/>
      <c r="I457" s="1254"/>
      <c r="J457" s="1254"/>
      <c r="L457" s="1273"/>
    </row>
    <row r="458" spans="1:12">
      <c r="A458" s="1254"/>
      <c r="B458" s="1262"/>
      <c r="C458" s="1254"/>
      <c r="D458" s="1254"/>
      <c r="E458" s="1254"/>
      <c r="F458" s="1254"/>
      <c r="G458" s="1254"/>
      <c r="H458" s="1254"/>
      <c r="I458" s="1254"/>
      <c r="J458" s="1254"/>
      <c r="L458" s="1273"/>
    </row>
    <row r="459" spans="1:12">
      <c r="A459" s="1254"/>
      <c r="B459" s="1262"/>
      <c r="C459" s="1254"/>
      <c r="D459" s="1254"/>
      <c r="E459" s="1254"/>
      <c r="F459" s="1254"/>
      <c r="G459" s="1254"/>
      <c r="H459" s="1254"/>
      <c r="I459" s="1254"/>
      <c r="J459" s="1254"/>
      <c r="L459" s="1273"/>
    </row>
    <row r="460" spans="1:12">
      <c r="A460" s="1254"/>
      <c r="B460" s="1262"/>
      <c r="C460" s="1254"/>
      <c r="D460" s="1254"/>
      <c r="E460" s="1254"/>
      <c r="F460" s="1254"/>
      <c r="G460" s="1254"/>
      <c r="H460" s="1254"/>
      <c r="I460" s="1254"/>
      <c r="J460" s="1254"/>
      <c r="L460" s="1273"/>
    </row>
    <row r="461" spans="1:12">
      <c r="A461" s="1254"/>
      <c r="B461" s="1262"/>
      <c r="C461" s="1254"/>
      <c r="D461" s="1254"/>
      <c r="E461" s="1254"/>
      <c r="F461" s="1254"/>
      <c r="G461" s="1254"/>
      <c r="H461" s="1254"/>
      <c r="I461" s="1254"/>
      <c r="J461" s="1254"/>
      <c r="L461" s="1273"/>
    </row>
    <row r="462" spans="1:12">
      <c r="A462" s="1254"/>
      <c r="B462" s="1262"/>
      <c r="C462" s="1254"/>
      <c r="D462" s="1254"/>
      <c r="E462" s="1254"/>
      <c r="F462" s="1254"/>
      <c r="G462" s="1254"/>
      <c r="H462" s="1254"/>
      <c r="I462" s="1254"/>
      <c r="J462" s="1254"/>
      <c r="L462" s="1273"/>
    </row>
    <row r="463" spans="1:12">
      <c r="A463" s="1254"/>
      <c r="B463" s="1262"/>
      <c r="C463" s="1254"/>
      <c r="D463" s="1254"/>
      <c r="E463" s="1254"/>
      <c r="F463" s="1254"/>
      <c r="G463" s="1254"/>
      <c r="H463" s="1254"/>
      <c r="I463" s="1254"/>
      <c r="J463" s="1254"/>
      <c r="L463" s="1273"/>
    </row>
    <row r="464" spans="1:12">
      <c r="A464" s="1254"/>
      <c r="B464" s="1262"/>
      <c r="C464" s="1254"/>
      <c r="D464" s="1254"/>
      <c r="E464" s="1254"/>
      <c r="F464" s="1254"/>
      <c r="G464" s="1254"/>
      <c r="H464" s="1254"/>
      <c r="I464" s="1254"/>
      <c r="J464" s="1254"/>
      <c r="L464" s="1273"/>
    </row>
    <row r="465" spans="1:12">
      <c r="A465" s="1254"/>
      <c r="B465" s="1262"/>
      <c r="C465" s="1254"/>
      <c r="D465" s="1254"/>
      <c r="E465" s="1254"/>
      <c r="F465" s="1254"/>
      <c r="G465" s="1254"/>
      <c r="H465" s="1254"/>
      <c r="I465" s="1254"/>
      <c r="J465" s="1254"/>
      <c r="L465" s="1273"/>
    </row>
    <row r="466" spans="1:12">
      <c r="A466" s="1254"/>
      <c r="B466" s="1262"/>
      <c r="C466" s="1254"/>
      <c r="D466" s="1254"/>
      <c r="E466" s="1254"/>
      <c r="F466" s="1254"/>
      <c r="G466" s="1254"/>
      <c r="H466" s="1254"/>
      <c r="I466" s="1254"/>
      <c r="J466" s="1254"/>
      <c r="L466" s="1273"/>
    </row>
    <row r="467" spans="1:12">
      <c r="A467" s="1254"/>
      <c r="B467" s="1262"/>
      <c r="C467" s="1254"/>
      <c r="D467" s="1254"/>
      <c r="E467" s="1254"/>
      <c r="F467" s="1254"/>
      <c r="G467" s="1254"/>
      <c r="H467" s="1254"/>
      <c r="I467" s="1254"/>
      <c r="J467" s="1254"/>
      <c r="L467" s="1273"/>
    </row>
    <row r="468" spans="1:12">
      <c r="A468" s="1254"/>
      <c r="B468" s="1262"/>
      <c r="C468" s="1254"/>
      <c r="D468" s="1254"/>
      <c r="E468" s="1254"/>
      <c r="F468" s="1254"/>
      <c r="G468" s="1254"/>
      <c r="H468" s="1254"/>
      <c r="I468" s="1254"/>
      <c r="J468" s="1254"/>
      <c r="L468" s="1273"/>
    </row>
    <row r="469" spans="1:12">
      <c r="A469" s="1254"/>
      <c r="B469" s="1262"/>
      <c r="C469" s="1254"/>
      <c r="D469" s="1254"/>
      <c r="E469" s="1254"/>
      <c r="F469" s="1254"/>
      <c r="G469" s="1254"/>
      <c r="H469" s="1254"/>
      <c r="I469" s="1254"/>
      <c r="J469" s="1254"/>
      <c r="L469" s="1273"/>
    </row>
    <row r="470" spans="1:12">
      <c r="A470" s="1254"/>
      <c r="B470" s="1262"/>
      <c r="C470" s="1254"/>
      <c r="D470" s="1254"/>
      <c r="E470" s="1254"/>
      <c r="F470" s="1254"/>
      <c r="G470" s="1254"/>
      <c r="H470" s="1254"/>
      <c r="I470" s="1254"/>
      <c r="J470" s="1254"/>
      <c r="L470" s="1273"/>
    </row>
    <row r="471" spans="1:12">
      <c r="A471" s="1254"/>
      <c r="B471" s="1262"/>
      <c r="C471" s="1254"/>
      <c r="D471" s="1254"/>
      <c r="E471" s="1254"/>
      <c r="F471" s="1254"/>
      <c r="G471" s="1254"/>
      <c r="H471" s="1254"/>
      <c r="I471" s="1254"/>
      <c r="J471" s="1254"/>
      <c r="L471" s="1273"/>
    </row>
    <row r="472" spans="1:12">
      <c r="A472" s="1254"/>
      <c r="B472" s="1262"/>
      <c r="C472" s="1254"/>
      <c r="D472" s="1254"/>
      <c r="E472" s="1254"/>
      <c r="F472" s="1254"/>
      <c r="G472" s="1254"/>
      <c r="H472" s="1254"/>
      <c r="I472" s="1254"/>
      <c r="J472" s="1254"/>
      <c r="L472" s="1273"/>
    </row>
    <row r="473" spans="1:12">
      <c r="A473" s="1254"/>
      <c r="B473" s="1262"/>
      <c r="C473" s="1254"/>
      <c r="D473" s="1254"/>
      <c r="E473" s="1254"/>
      <c r="F473" s="1254"/>
      <c r="G473" s="1254"/>
      <c r="H473" s="1254"/>
      <c r="I473" s="1254"/>
      <c r="J473" s="1254"/>
      <c r="L473" s="1273"/>
    </row>
    <row r="474" spans="1:12">
      <c r="A474" s="1254"/>
      <c r="B474" s="1262"/>
      <c r="C474" s="1254"/>
      <c r="D474" s="1254"/>
      <c r="E474" s="1254"/>
      <c r="F474" s="1254"/>
      <c r="G474" s="1254"/>
      <c r="H474" s="1254"/>
      <c r="I474" s="1254"/>
      <c r="J474" s="1254"/>
      <c r="L474" s="1273"/>
    </row>
    <row r="475" spans="1:12">
      <c r="A475" s="1254"/>
      <c r="B475" s="1262"/>
      <c r="C475" s="1254"/>
      <c r="D475" s="1254"/>
      <c r="E475" s="1254"/>
      <c r="F475" s="1254"/>
      <c r="G475" s="1254"/>
      <c r="H475" s="1254"/>
      <c r="I475" s="1254"/>
      <c r="J475" s="1254"/>
      <c r="L475" s="1273"/>
    </row>
    <row r="476" spans="1:12">
      <c r="A476" s="1254"/>
      <c r="B476" s="1262"/>
      <c r="C476" s="1254"/>
      <c r="D476" s="1254"/>
      <c r="E476" s="1254"/>
      <c r="F476" s="1254"/>
      <c r="G476" s="1254"/>
      <c r="H476" s="1254"/>
      <c r="I476" s="1254"/>
      <c r="J476" s="1254"/>
      <c r="L476" s="1273"/>
    </row>
    <row r="477" spans="1:12">
      <c r="A477" s="1254"/>
      <c r="B477" s="1262"/>
      <c r="C477" s="1254"/>
      <c r="D477" s="1254"/>
      <c r="E477" s="1254"/>
      <c r="F477" s="1254"/>
      <c r="G477" s="1254"/>
      <c r="H477" s="1254"/>
      <c r="I477" s="1254"/>
      <c r="J477" s="1254"/>
      <c r="L477" s="1273"/>
    </row>
    <row r="478" spans="1:12">
      <c r="A478" s="1254"/>
      <c r="B478" s="1262"/>
      <c r="C478" s="1254"/>
      <c r="D478" s="1254"/>
      <c r="E478" s="1254"/>
      <c r="F478" s="1254"/>
      <c r="G478" s="1254"/>
      <c r="H478" s="1254"/>
      <c r="I478" s="1254"/>
      <c r="J478" s="1254"/>
      <c r="L478" s="1273"/>
    </row>
    <row r="479" spans="1:12">
      <c r="A479" s="1254"/>
      <c r="B479" s="1262"/>
      <c r="C479" s="1254"/>
      <c r="D479" s="1254"/>
      <c r="E479" s="1254"/>
      <c r="F479" s="1254"/>
      <c r="G479" s="1254"/>
      <c r="H479" s="1254"/>
      <c r="I479" s="1254"/>
      <c r="J479" s="1254"/>
      <c r="L479" s="1273"/>
    </row>
    <row r="480" spans="1:12">
      <c r="A480" s="1254"/>
      <c r="B480" s="1262"/>
      <c r="C480" s="1254"/>
      <c r="D480" s="1254"/>
      <c r="E480" s="1254"/>
      <c r="F480" s="1254"/>
      <c r="G480" s="1254"/>
      <c r="H480" s="1254"/>
      <c r="I480" s="1254"/>
      <c r="J480" s="1254"/>
      <c r="L480" s="1273"/>
    </row>
    <row r="481" spans="1:12">
      <c r="A481" s="1254"/>
      <c r="B481" s="1262"/>
      <c r="C481" s="1254"/>
      <c r="D481" s="1254"/>
      <c r="E481" s="1254"/>
      <c r="F481" s="1254"/>
      <c r="G481" s="1254"/>
      <c r="H481" s="1254"/>
      <c r="I481" s="1254"/>
      <c r="J481" s="1254"/>
      <c r="L481" s="1273"/>
    </row>
    <row r="482" spans="1:12">
      <c r="A482" s="1254"/>
      <c r="B482" s="1262"/>
      <c r="C482" s="1254"/>
      <c r="D482" s="1254"/>
      <c r="E482" s="1254"/>
      <c r="F482" s="1254"/>
      <c r="G482" s="1254"/>
      <c r="H482" s="1254"/>
      <c r="I482" s="1254"/>
      <c r="J482" s="1254"/>
      <c r="L482" s="1273"/>
    </row>
    <row r="483" spans="1:12">
      <c r="A483" s="1254"/>
      <c r="B483" s="1262"/>
      <c r="C483" s="1254"/>
      <c r="D483" s="1254"/>
      <c r="E483" s="1254"/>
      <c r="F483" s="1254"/>
      <c r="G483" s="1254"/>
      <c r="H483" s="1254"/>
      <c r="I483" s="1254"/>
      <c r="J483" s="1254"/>
      <c r="L483" s="1273"/>
    </row>
    <row r="484" spans="1:12">
      <c r="A484" s="1254"/>
      <c r="B484" s="1262"/>
      <c r="C484" s="1254"/>
      <c r="D484" s="1254"/>
      <c r="E484" s="1254"/>
      <c r="F484" s="1254"/>
      <c r="G484" s="1254"/>
      <c r="H484" s="1254"/>
      <c r="I484" s="1254"/>
      <c r="J484" s="1254"/>
      <c r="L484" s="1273"/>
    </row>
    <row r="485" spans="1:12">
      <c r="A485" s="1254"/>
      <c r="B485" s="1262"/>
      <c r="C485" s="1254"/>
      <c r="D485" s="1254"/>
      <c r="E485" s="1254"/>
      <c r="F485" s="1254"/>
      <c r="G485" s="1254"/>
      <c r="H485" s="1254"/>
      <c r="I485" s="1254"/>
      <c r="J485" s="1254"/>
      <c r="L485" s="1273"/>
    </row>
    <row r="486" spans="1:12">
      <c r="A486" s="1254"/>
      <c r="B486" s="1262"/>
      <c r="C486" s="1254"/>
      <c r="D486" s="1254"/>
      <c r="E486" s="1254"/>
      <c r="F486" s="1254"/>
      <c r="G486" s="1254"/>
      <c r="H486" s="1254"/>
      <c r="I486" s="1254"/>
      <c r="J486" s="1254"/>
      <c r="L486" s="1273"/>
    </row>
    <row r="487" spans="1:12">
      <c r="A487" s="1254"/>
      <c r="B487" s="1262"/>
      <c r="C487" s="1254"/>
      <c r="D487" s="1254"/>
      <c r="E487" s="1254"/>
      <c r="F487" s="1254"/>
      <c r="G487" s="1254"/>
      <c r="H487" s="1254"/>
      <c r="I487" s="1254"/>
      <c r="J487" s="1254"/>
      <c r="L487" s="1273"/>
    </row>
    <row r="488" spans="1:12">
      <c r="A488" s="1254"/>
      <c r="B488" s="1262"/>
      <c r="C488" s="1254"/>
      <c r="D488" s="1254"/>
      <c r="E488" s="1254"/>
      <c r="F488" s="1254"/>
      <c r="G488" s="1254"/>
      <c r="H488" s="1254"/>
      <c r="I488" s="1254"/>
      <c r="J488" s="1254"/>
      <c r="L488" s="1273"/>
    </row>
    <row r="489" spans="1:12">
      <c r="A489" s="1254"/>
      <c r="B489" s="1262"/>
      <c r="C489" s="1254"/>
      <c r="D489" s="1254"/>
      <c r="E489" s="1254"/>
      <c r="F489" s="1254"/>
      <c r="G489" s="1254"/>
      <c r="H489" s="1254"/>
      <c r="I489" s="1254"/>
      <c r="J489" s="1254"/>
      <c r="L489" s="1273"/>
    </row>
    <row r="490" spans="1:12">
      <c r="A490" s="1254"/>
      <c r="B490" s="1262"/>
      <c r="C490" s="1254"/>
      <c r="D490" s="1254"/>
      <c r="E490" s="1254"/>
      <c r="F490" s="1254"/>
      <c r="G490" s="1254"/>
      <c r="H490" s="1254"/>
      <c r="I490" s="1254"/>
      <c r="J490" s="1254"/>
      <c r="L490" s="1273"/>
    </row>
    <row r="491" spans="1:12">
      <c r="A491" s="1254"/>
      <c r="B491" s="1262"/>
      <c r="C491" s="1254"/>
      <c r="D491" s="1254"/>
      <c r="E491" s="1254"/>
      <c r="F491" s="1254"/>
      <c r="G491" s="1254"/>
      <c r="H491" s="1254"/>
      <c r="I491" s="1254"/>
      <c r="J491" s="1254"/>
      <c r="L491" s="1273"/>
    </row>
    <row r="492" spans="1:12">
      <c r="A492" s="1254"/>
      <c r="B492" s="1262"/>
      <c r="C492" s="1254"/>
      <c r="D492" s="1254"/>
      <c r="E492" s="1254"/>
      <c r="F492" s="1254"/>
      <c r="G492" s="1254"/>
      <c r="H492" s="1254"/>
      <c r="I492" s="1254"/>
      <c r="J492" s="1254"/>
      <c r="L492" s="1273"/>
    </row>
    <row r="493" spans="1:12">
      <c r="A493" s="1254"/>
      <c r="B493" s="1262"/>
      <c r="C493" s="1254"/>
      <c r="D493" s="1254"/>
      <c r="E493" s="1254"/>
      <c r="F493" s="1254"/>
      <c r="G493" s="1254"/>
      <c r="H493" s="1254"/>
      <c r="I493" s="1254"/>
      <c r="J493" s="1254"/>
      <c r="L493" s="1273"/>
    </row>
    <row r="494" spans="1:12">
      <c r="A494" s="1254"/>
      <c r="B494" s="1262"/>
      <c r="C494" s="1254"/>
      <c r="D494" s="1254"/>
      <c r="E494" s="1254"/>
      <c r="F494" s="1254"/>
      <c r="G494" s="1254"/>
      <c r="H494" s="1254"/>
      <c r="I494" s="1254"/>
      <c r="J494" s="1254"/>
      <c r="L494" s="1273"/>
    </row>
    <row r="495" spans="1:12">
      <c r="A495" s="1254"/>
      <c r="B495" s="1262"/>
      <c r="C495" s="1254"/>
      <c r="D495" s="1254"/>
      <c r="E495" s="1254"/>
      <c r="F495" s="1254"/>
      <c r="G495" s="1254"/>
      <c r="H495" s="1254"/>
      <c r="I495" s="1254"/>
      <c r="J495" s="1254"/>
      <c r="L495" s="1273"/>
    </row>
    <row r="496" spans="1:12">
      <c r="A496" s="1254"/>
      <c r="B496" s="1262"/>
      <c r="C496" s="1254"/>
      <c r="D496" s="1254"/>
      <c r="E496" s="1254"/>
      <c r="F496" s="1254"/>
      <c r="G496" s="1254"/>
      <c r="H496" s="1254"/>
      <c r="I496" s="1254"/>
      <c r="J496" s="1254"/>
      <c r="L496" s="1273"/>
    </row>
    <row r="497" spans="1:12">
      <c r="A497" s="1254"/>
      <c r="B497" s="1262"/>
      <c r="C497" s="1254"/>
      <c r="D497" s="1254"/>
      <c r="E497" s="1254"/>
      <c r="F497" s="1254"/>
      <c r="G497" s="1254"/>
      <c r="H497" s="1254"/>
      <c r="I497" s="1254"/>
      <c r="J497" s="1254"/>
      <c r="L497" s="1273"/>
    </row>
    <row r="498" spans="1:12">
      <c r="A498" s="1254"/>
      <c r="B498" s="1262"/>
      <c r="C498" s="1254"/>
      <c r="D498" s="1254"/>
      <c r="E498" s="1254"/>
      <c r="F498" s="1254"/>
      <c r="G498" s="1254"/>
      <c r="H498" s="1254"/>
      <c r="I498" s="1254"/>
      <c r="J498" s="1254"/>
      <c r="L498" s="1273"/>
    </row>
    <row r="499" spans="1:12">
      <c r="A499" s="1254"/>
      <c r="B499" s="1262"/>
      <c r="C499" s="1254"/>
      <c r="D499" s="1254"/>
      <c r="E499" s="1254"/>
      <c r="F499" s="1254"/>
      <c r="G499" s="1254"/>
      <c r="H499" s="1254"/>
      <c r="I499" s="1254"/>
      <c r="J499" s="1254"/>
      <c r="L499" s="1273"/>
    </row>
    <row r="500" spans="1:12">
      <c r="A500" s="1254"/>
      <c r="B500" s="1262"/>
      <c r="C500" s="1254"/>
      <c r="D500" s="1254"/>
      <c r="E500" s="1254"/>
      <c r="F500" s="1254"/>
      <c r="G500" s="1254"/>
      <c r="H500" s="1254"/>
      <c r="I500" s="1254"/>
      <c r="J500" s="1254"/>
      <c r="L500" s="1273"/>
    </row>
    <row r="501" spans="1:12">
      <c r="A501" s="1254"/>
      <c r="B501" s="1262"/>
      <c r="C501" s="1254"/>
      <c r="D501" s="1254"/>
      <c r="E501" s="1254"/>
      <c r="F501" s="1254"/>
      <c r="G501" s="1254"/>
      <c r="H501" s="1254"/>
      <c r="I501" s="1254"/>
      <c r="J501" s="1254"/>
      <c r="L501" s="1273"/>
    </row>
    <row r="502" spans="1:12">
      <c r="A502" s="1254"/>
      <c r="B502" s="1262"/>
      <c r="C502" s="1254"/>
      <c r="D502" s="1254"/>
      <c r="E502" s="1254"/>
      <c r="F502" s="1254"/>
      <c r="G502" s="1254"/>
      <c r="H502" s="1254"/>
      <c r="I502" s="1254"/>
      <c r="J502" s="1254"/>
      <c r="L502" s="1273"/>
    </row>
    <row r="503" spans="1:12">
      <c r="A503" s="1254"/>
      <c r="B503" s="1262"/>
      <c r="C503" s="1254"/>
      <c r="D503" s="1254"/>
      <c r="E503" s="1254"/>
      <c r="F503" s="1254"/>
      <c r="G503" s="1254"/>
      <c r="H503" s="1254"/>
      <c r="I503" s="1254"/>
      <c r="J503" s="1254"/>
      <c r="L503" s="1273"/>
    </row>
    <row r="504" spans="1:12">
      <c r="A504" s="1254"/>
      <c r="B504" s="1262"/>
      <c r="C504" s="1254"/>
      <c r="D504" s="1254"/>
      <c r="E504" s="1254"/>
      <c r="F504" s="1254"/>
      <c r="G504" s="1254"/>
      <c r="H504" s="1254"/>
      <c r="I504" s="1254"/>
      <c r="J504" s="1254"/>
      <c r="L504" s="1273"/>
    </row>
    <row r="505" spans="1:12">
      <c r="A505" s="1254"/>
      <c r="B505" s="1262"/>
      <c r="C505" s="1254"/>
      <c r="D505" s="1254"/>
      <c r="E505" s="1254"/>
      <c r="F505" s="1254"/>
      <c r="G505" s="1254"/>
      <c r="H505" s="1254"/>
      <c r="I505" s="1254"/>
      <c r="J505" s="1254"/>
      <c r="L505" s="1273"/>
    </row>
    <row r="506" spans="1:12">
      <c r="A506" s="1254"/>
      <c r="B506" s="1262"/>
      <c r="C506" s="1254"/>
      <c r="D506" s="1254"/>
      <c r="E506" s="1254"/>
      <c r="F506" s="1254"/>
      <c r="G506" s="1254"/>
      <c r="H506" s="1254"/>
      <c r="I506" s="1254"/>
      <c r="J506" s="1254"/>
      <c r="L506" s="1273"/>
    </row>
    <row r="507" spans="1:12">
      <c r="A507" s="1254"/>
      <c r="B507" s="1262"/>
      <c r="C507" s="1254"/>
      <c r="D507" s="1254"/>
      <c r="E507" s="1254"/>
      <c r="F507" s="1254"/>
      <c r="G507" s="1254"/>
      <c r="H507" s="1254"/>
      <c r="I507" s="1254"/>
      <c r="J507" s="1254"/>
      <c r="L507" s="1273"/>
    </row>
    <row r="508" spans="1:12">
      <c r="A508" s="1254"/>
      <c r="B508" s="1262"/>
      <c r="C508" s="1254"/>
      <c r="D508" s="1254"/>
      <c r="E508" s="1254"/>
      <c r="F508" s="1254"/>
      <c r="G508" s="1254"/>
      <c r="H508" s="1254"/>
      <c r="I508" s="1254"/>
      <c r="J508" s="1254"/>
      <c r="L508" s="1273"/>
    </row>
    <row r="509" spans="1:12">
      <c r="A509" s="1254"/>
      <c r="B509" s="1262"/>
      <c r="C509" s="1254"/>
      <c r="D509" s="1254"/>
      <c r="E509" s="1254"/>
      <c r="F509" s="1254"/>
      <c r="G509" s="1254"/>
      <c r="H509" s="1254"/>
      <c r="I509" s="1254"/>
      <c r="J509" s="1254"/>
      <c r="L509" s="1273"/>
    </row>
    <row r="510" spans="1:12">
      <c r="A510" s="1254"/>
      <c r="B510" s="1262"/>
      <c r="C510" s="1254"/>
      <c r="D510" s="1254"/>
      <c r="E510" s="1254"/>
      <c r="F510" s="1254"/>
      <c r="G510" s="1254"/>
      <c r="H510" s="1254"/>
      <c r="I510" s="1254"/>
      <c r="J510" s="1254"/>
      <c r="L510" s="1273"/>
    </row>
    <row r="511" spans="1:12">
      <c r="A511" s="1254"/>
      <c r="B511" s="1262"/>
      <c r="C511" s="1254"/>
      <c r="D511" s="1254"/>
      <c r="E511" s="1254"/>
      <c r="F511" s="1254"/>
      <c r="G511" s="1254"/>
      <c r="H511" s="1254"/>
      <c r="I511" s="1254"/>
      <c r="J511" s="1254"/>
      <c r="L511" s="1273"/>
    </row>
    <row r="512" spans="1:12">
      <c r="A512" s="1254"/>
      <c r="B512" s="1262"/>
      <c r="C512" s="1254"/>
      <c r="D512" s="1254"/>
      <c r="E512" s="1254"/>
      <c r="F512" s="1254"/>
      <c r="G512" s="1254"/>
      <c r="H512" s="1254"/>
      <c r="I512" s="1254"/>
      <c r="J512" s="1254"/>
      <c r="L512" s="1273"/>
    </row>
    <row r="513" spans="1:12">
      <c r="A513" s="1254"/>
      <c r="B513" s="1262"/>
      <c r="C513" s="1254"/>
      <c r="D513" s="1254"/>
      <c r="E513" s="1254"/>
      <c r="F513" s="1254"/>
      <c r="G513" s="1254"/>
      <c r="H513" s="1254"/>
      <c r="I513" s="1254"/>
      <c r="J513" s="1254"/>
      <c r="L513" s="1273"/>
    </row>
    <row r="514" spans="1:12">
      <c r="A514" s="1254"/>
      <c r="B514" s="1262"/>
      <c r="C514" s="1254"/>
      <c r="D514" s="1254"/>
      <c r="E514" s="1254"/>
      <c r="F514" s="1254"/>
      <c r="G514" s="1254"/>
      <c r="H514" s="1254"/>
      <c r="I514" s="1254"/>
      <c r="J514" s="1254"/>
      <c r="L514" s="1273"/>
    </row>
    <row r="515" spans="1:12">
      <c r="A515" s="1254"/>
      <c r="B515" s="1262"/>
      <c r="C515" s="1254"/>
      <c r="D515" s="1254"/>
      <c r="E515" s="1254"/>
      <c r="F515" s="1254"/>
      <c r="G515" s="1254"/>
      <c r="H515" s="1254"/>
      <c r="I515" s="1254"/>
      <c r="J515" s="1254"/>
      <c r="L515" s="1273"/>
    </row>
    <row r="516" spans="1:12">
      <c r="A516" s="1254"/>
      <c r="B516" s="1262"/>
      <c r="C516" s="1254"/>
      <c r="D516" s="1254"/>
      <c r="E516" s="1254"/>
      <c r="F516" s="1254"/>
      <c r="G516" s="1254"/>
      <c r="H516" s="1254"/>
      <c r="I516" s="1254"/>
      <c r="J516" s="1254"/>
      <c r="L516" s="1273"/>
    </row>
    <row r="517" spans="1:12">
      <c r="A517" s="1254"/>
      <c r="B517" s="1262"/>
      <c r="C517" s="1254"/>
      <c r="D517" s="1254"/>
      <c r="E517" s="1254"/>
      <c r="F517" s="1254"/>
      <c r="G517" s="1254"/>
      <c r="H517" s="1254"/>
      <c r="I517" s="1254"/>
      <c r="J517" s="1254"/>
      <c r="L517" s="1273"/>
    </row>
    <row r="518" spans="1:12">
      <c r="A518" s="1254"/>
      <c r="B518" s="1262"/>
      <c r="C518" s="1254"/>
      <c r="D518" s="1254"/>
      <c r="E518" s="1254"/>
      <c r="F518" s="1254"/>
      <c r="G518" s="1254"/>
      <c r="H518" s="1254"/>
      <c r="I518" s="1254"/>
      <c r="J518" s="1254"/>
      <c r="L518" s="1273"/>
    </row>
    <row r="519" spans="1:12">
      <c r="A519" s="1254"/>
      <c r="B519" s="1262"/>
      <c r="C519" s="1254"/>
      <c r="D519" s="1254"/>
      <c r="E519" s="1254"/>
      <c r="F519" s="1254"/>
      <c r="G519" s="1254"/>
      <c r="H519" s="1254"/>
      <c r="I519" s="1254"/>
      <c r="J519" s="1254"/>
      <c r="L519" s="1273"/>
    </row>
    <row r="520" spans="1:12">
      <c r="A520" s="1254"/>
      <c r="B520" s="1262"/>
      <c r="C520" s="1254"/>
      <c r="D520" s="1254"/>
      <c r="E520" s="1254"/>
      <c r="F520" s="1254"/>
      <c r="G520" s="1254"/>
      <c r="H520" s="1254"/>
      <c r="I520" s="1254"/>
      <c r="J520" s="1254"/>
      <c r="L520" s="1273"/>
    </row>
    <row r="521" spans="1:12">
      <c r="A521" s="1254"/>
      <c r="B521" s="1262"/>
      <c r="C521" s="1254"/>
      <c r="D521" s="1254"/>
      <c r="E521" s="1254"/>
      <c r="F521" s="1254"/>
      <c r="G521" s="1254"/>
      <c r="H521" s="1254"/>
      <c r="I521" s="1254"/>
      <c r="J521" s="1254"/>
      <c r="L521" s="1273"/>
    </row>
    <row r="522" spans="1:12">
      <c r="A522" s="1254"/>
      <c r="B522" s="1262"/>
      <c r="C522" s="1254"/>
      <c r="D522" s="1254"/>
      <c r="E522" s="1254"/>
      <c r="F522" s="1254"/>
      <c r="G522" s="1254"/>
      <c r="H522" s="1254"/>
      <c r="I522" s="1254"/>
      <c r="J522" s="1254"/>
      <c r="L522" s="1273"/>
    </row>
    <row r="523" spans="1:12">
      <c r="A523" s="1254"/>
      <c r="B523" s="1262"/>
      <c r="C523" s="1254"/>
      <c r="D523" s="1254"/>
      <c r="E523" s="1254"/>
      <c r="F523" s="1254"/>
      <c r="G523" s="1254"/>
      <c r="H523" s="1254"/>
      <c r="I523" s="1254"/>
      <c r="J523" s="1254"/>
      <c r="L523" s="1273"/>
    </row>
    <row r="524" spans="1:12">
      <c r="A524" s="1254"/>
      <c r="B524" s="1262"/>
      <c r="C524" s="1254"/>
      <c r="D524" s="1254"/>
      <c r="E524" s="1254"/>
      <c r="F524" s="1254"/>
      <c r="G524" s="1254"/>
      <c r="H524" s="1254"/>
      <c r="I524" s="1254"/>
      <c r="J524" s="1254"/>
      <c r="L524" s="1273"/>
    </row>
    <row r="525" spans="1:12">
      <c r="A525" s="1254"/>
      <c r="B525" s="1262"/>
      <c r="C525" s="1254"/>
      <c r="D525" s="1254"/>
      <c r="E525" s="1254"/>
      <c r="F525" s="1254"/>
      <c r="G525" s="1254"/>
      <c r="H525" s="1254"/>
      <c r="I525" s="1254"/>
      <c r="J525" s="1254"/>
      <c r="L525" s="1273"/>
    </row>
    <row r="526" spans="1:12">
      <c r="A526" s="1254"/>
      <c r="B526" s="1262"/>
      <c r="C526" s="1254"/>
      <c r="D526" s="1254"/>
      <c r="E526" s="1254"/>
      <c r="F526" s="1254"/>
      <c r="G526" s="1254"/>
      <c r="H526" s="1254"/>
      <c r="I526" s="1254"/>
      <c r="J526" s="1254"/>
      <c r="L526" s="1273"/>
    </row>
    <row r="527" spans="1:12">
      <c r="A527" s="1254"/>
      <c r="B527" s="1262"/>
      <c r="C527" s="1254"/>
      <c r="D527" s="1254"/>
      <c r="E527" s="1254"/>
      <c r="F527" s="1254"/>
      <c r="G527" s="1254"/>
      <c r="H527" s="1254"/>
      <c r="I527" s="1254"/>
      <c r="J527" s="1254"/>
      <c r="L527" s="1273"/>
    </row>
    <row r="528" spans="1:12">
      <c r="A528" s="1254"/>
      <c r="B528" s="1262"/>
      <c r="C528" s="1254"/>
      <c r="D528" s="1254"/>
      <c r="E528" s="1254"/>
      <c r="F528" s="1254"/>
      <c r="G528" s="1254"/>
      <c r="H528" s="1254"/>
      <c r="I528" s="1254"/>
      <c r="J528" s="1254"/>
      <c r="L528" s="1273"/>
    </row>
    <row r="529" spans="1:12">
      <c r="A529" s="1254"/>
      <c r="B529" s="1262"/>
      <c r="C529" s="1254"/>
      <c r="D529" s="1254"/>
      <c r="E529" s="1254"/>
      <c r="F529" s="1254"/>
      <c r="G529" s="1254"/>
      <c r="H529" s="1254"/>
      <c r="I529" s="1254"/>
      <c r="J529" s="1254"/>
      <c r="L529" s="1273"/>
    </row>
    <row r="530" spans="1:12">
      <c r="A530" s="1254"/>
      <c r="B530" s="1262"/>
      <c r="C530" s="1254"/>
      <c r="D530" s="1254"/>
      <c r="E530" s="1254"/>
      <c r="F530" s="1254"/>
      <c r="G530" s="1254"/>
      <c r="H530" s="1254"/>
      <c r="I530" s="1254"/>
      <c r="J530" s="1254"/>
      <c r="L530" s="1273"/>
    </row>
    <row r="531" spans="1:12">
      <c r="A531" s="1254"/>
      <c r="B531" s="1262"/>
      <c r="C531" s="1254"/>
      <c r="D531" s="1254"/>
      <c r="E531" s="1254"/>
      <c r="F531" s="1254"/>
      <c r="G531" s="1254"/>
      <c r="H531" s="1254"/>
      <c r="I531" s="1254"/>
      <c r="J531" s="1254"/>
      <c r="L531" s="1273"/>
    </row>
    <row r="532" spans="1:12">
      <c r="A532" s="1254"/>
      <c r="B532" s="1262"/>
      <c r="C532" s="1254"/>
      <c r="D532" s="1254"/>
      <c r="E532" s="1254"/>
      <c r="F532" s="1254"/>
      <c r="G532" s="1254"/>
      <c r="H532" s="1254"/>
      <c r="I532" s="1254"/>
      <c r="J532" s="1254"/>
      <c r="L532" s="1273"/>
    </row>
    <row r="533" spans="1:12">
      <c r="A533" s="1254"/>
      <c r="B533" s="1262"/>
      <c r="C533" s="1254"/>
      <c r="D533" s="1254"/>
      <c r="E533" s="1254"/>
      <c r="F533" s="1254"/>
      <c r="G533" s="1254"/>
      <c r="H533" s="1254"/>
      <c r="I533" s="1254"/>
      <c r="J533" s="1254"/>
      <c r="L533" s="1273"/>
    </row>
    <row r="534" spans="1:12">
      <c r="A534" s="1254"/>
      <c r="B534" s="1262"/>
      <c r="C534" s="1254"/>
      <c r="D534" s="1254"/>
      <c r="E534" s="1254"/>
      <c r="F534" s="1254"/>
      <c r="G534" s="1254"/>
      <c r="H534" s="1254"/>
      <c r="I534" s="1254"/>
      <c r="J534" s="1254"/>
      <c r="L534" s="1273"/>
    </row>
    <row r="535" spans="1:12">
      <c r="A535" s="1254"/>
      <c r="B535" s="1262"/>
      <c r="C535" s="1254"/>
      <c r="D535" s="1254"/>
      <c r="E535" s="1254"/>
      <c r="F535" s="1254"/>
      <c r="G535" s="1254"/>
      <c r="H535" s="1254"/>
      <c r="I535" s="1254"/>
      <c r="J535" s="1254"/>
      <c r="L535" s="1273"/>
    </row>
    <row r="536" spans="1:12">
      <c r="A536" s="1254"/>
      <c r="B536" s="1262"/>
      <c r="C536" s="1254"/>
      <c r="D536" s="1254"/>
      <c r="E536" s="1254"/>
      <c r="F536" s="1254"/>
      <c r="G536" s="1254"/>
      <c r="H536" s="1254"/>
      <c r="I536" s="1254"/>
      <c r="J536" s="1254"/>
      <c r="L536" s="1273"/>
    </row>
    <row r="537" spans="1:12">
      <c r="A537" s="1254"/>
      <c r="B537" s="1262"/>
      <c r="C537" s="1254"/>
      <c r="D537" s="1254"/>
      <c r="E537" s="1254"/>
      <c r="F537" s="1254"/>
      <c r="G537" s="1254"/>
      <c r="H537" s="1254"/>
      <c r="I537" s="1254"/>
      <c r="J537" s="1254"/>
      <c r="L537" s="1273"/>
    </row>
    <row r="538" spans="1:12">
      <c r="A538" s="1254"/>
      <c r="B538" s="1262"/>
      <c r="C538" s="1254"/>
      <c r="D538" s="1254"/>
      <c r="E538" s="1254"/>
      <c r="F538" s="1254"/>
      <c r="G538" s="1254"/>
      <c r="H538" s="1254"/>
      <c r="I538" s="1254"/>
      <c r="J538" s="1254"/>
      <c r="L538" s="1273"/>
    </row>
    <row r="539" spans="1:12">
      <c r="A539" s="1254"/>
      <c r="B539" s="1262"/>
      <c r="C539" s="1254"/>
      <c r="D539" s="1254"/>
      <c r="E539" s="1254"/>
      <c r="F539" s="1254"/>
      <c r="G539" s="1254"/>
      <c r="H539" s="1254"/>
      <c r="I539" s="1254"/>
      <c r="J539" s="1254"/>
      <c r="L539" s="1273"/>
    </row>
    <row r="540" spans="1:12">
      <c r="A540" s="1254"/>
      <c r="B540" s="1262"/>
      <c r="C540" s="1254"/>
      <c r="D540" s="1254"/>
      <c r="E540" s="1254"/>
      <c r="F540" s="1254"/>
      <c r="G540" s="1254"/>
      <c r="H540" s="1254"/>
      <c r="I540" s="1254"/>
      <c r="J540" s="1254"/>
      <c r="L540" s="1273"/>
    </row>
    <row r="541" spans="1:12">
      <c r="A541" s="1254"/>
      <c r="B541" s="1262"/>
      <c r="C541" s="1254"/>
      <c r="D541" s="1254"/>
      <c r="E541" s="1254"/>
      <c r="F541" s="1254"/>
      <c r="G541" s="1254"/>
      <c r="H541" s="1254"/>
      <c r="I541" s="1254"/>
      <c r="J541" s="1254"/>
      <c r="L541" s="1273"/>
    </row>
    <row r="542" spans="1:12">
      <c r="A542" s="1254"/>
      <c r="B542" s="1262"/>
      <c r="C542" s="1254"/>
      <c r="D542" s="1254"/>
      <c r="E542" s="1254"/>
      <c r="F542" s="1254"/>
      <c r="G542" s="1254"/>
      <c r="H542" s="1254"/>
      <c r="I542" s="1254"/>
      <c r="J542" s="1254"/>
      <c r="L542" s="1273"/>
    </row>
    <row r="543" spans="1:12">
      <c r="A543" s="1254"/>
      <c r="B543" s="1262"/>
      <c r="C543" s="1254"/>
      <c r="D543" s="1254"/>
      <c r="E543" s="1254"/>
      <c r="F543" s="1254"/>
      <c r="G543" s="1254"/>
      <c r="H543" s="1254"/>
      <c r="I543" s="1254"/>
      <c r="J543" s="1254"/>
      <c r="L543" s="1273"/>
    </row>
    <row r="544" spans="1:12">
      <c r="A544" s="1254"/>
      <c r="B544" s="1262"/>
      <c r="C544" s="1254"/>
      <c r="D544" s="1254"/>
      <c r="E544" s="1254"/>
      <c r="F544" s="1254"/>
      <c r="G544" s="1254"/>
      <c r="H544" s="1254"/>
      <c r="I544" s="1254"/>
      <c r="J544" s="1254"/>
      <c r="L544" s="1273"/>
    </row>
    <row r="545" spans="1:12">
      <c r="A545" s="1254"/>
      <c r="B545" s="1262"/>
      <c r="C545" s="1254"/>
      <c r="D545" s="1254"/>
      <c r="E545" s="1254"/>
      <c r="F545" s="1254"/>
      <c r="G545" s="1254"/>
      <c r="H545" s="1254"/>
      <c r="I545" s="1254"/>
      <c r="J545" s="1254"/>
      <c r="L545" s="1273"/>
    </row>
    <row r="546" spans="1:12">
      <c r="A546" s="1254"/>
      <c r="B546" s="1262"/>
      <c r="C546" s="1254"/>
      <c r="D546" s="1254"/>
      <c r="E546" s="1254"/>
      <c r="F546" s="1254"/>
      <c r="G546" s="1254"/>
      <c r="H546" s="1254"/>
      <c r="I546" s="1254"/>
      <c r="J546" s="1254"/>
      <c r="L546" s="1273"/>
    </row>
    <row r="547" spans="1:12">
      <c r="A547" s="1254"/>
      <c r="B547" s="1262"/>
      <c r="C547" s="1254"/>
      <c r="D547" s="1254"/>
      <c r="E547" s="1254"/>
      <c r="F547" s="1254"/>
      <c r="G547" s="1254"/>
      <c r="H547" s="1254"/>
      <c r="I547" s="1254"/>
      <c r="J547" s="1254"/>
      <c r="L547" s="1273"/>
    </row>
    <row r="548" spans="1:12">
      <c r="A548" s="1254"/>
      <c r="B548" s="1262"/>
      <c r="C548" s="1254"/>
      <c r="D548" s="1254"/>
      <c r="E548" s="1254"/>
      <c r="F548" s="1254"/>
      <c r="G548" s="1254"/>
      <c r="H548" s="1254"/>
      <c r="I548" s="1254"/>
      <c r="J548" s="1254"/>
      <c r="L548" s="1273"/>
    </row>
    <row r="549" spans="1:12">
      <c r="A549" s="1254"/>
      <c r="B549" s="1262"/>
      <c r="C549" s="1254"/>
      <c r="D549" s="1254"/>
      <c r="E549" s="1254"/>
      <c r="F549" s="1254"/>
      <c r="G549" s="1254"/>
      <c r="H549" s="1254"/>
      <c r="I549" s="1254"/>
      <c r="J549" s="1254"/>
      <c r="L549" s="1273"/>
    </row>
    <row r="550" spans="1:12">
      <c r="A550" s="1254"/>
      <c r="B550" s="1262"/>
      <c r="C550" s="1254"/>
      <c r="D550" s="1254"/>
      <c r="E550" s="1254"/>
      <c r="F550" s="1254"/>
      <c r="G550" s="1254"/>
      <c r="H550" s="1254"/>
      <c r="I550" s="1254"/>
      <c r="J550" s="1254"/>
      <c r="L550" s="1273"/>
    </row>
    <row r="551" spans="1:12">
      <c r="A551" s="1254"/>
      <c r="B551" s="1262"/>
      <c r="C551" s="1254"/>
      <c r="D551" s="1254"/>
      <c r="E551" s="1254"/>
      <c r="F551" s="1254"/>
      <c r="G551" s="1254"/>
      <c r="H551" s="1254"/>
      <c r="I551" s="1254"/>
      <c r="J551" s="1254"/>
      <c r="L551" s="1273"/>
    </row>
    <row r="552" spans="1:12">
      <c r="A552" s="1254"/>
      <c r="B552" s="1262"/>
      <c r="C552" s="1254"/>
      <c r="D552" s="1254"/>
      <c r="E552" s="1254"/>
      <c r="F552" s="1254"/>
      <c r="G552" s="1254"/>
      <c r="H552" s="1254"/>
      <c r="I552" s="1254"/>
      <c r="J552" s="1254"/>
      <c r="L552" s="1273"/>
    </row>
    <row r="553" spans="1:12">
      <c r="A553" s="1254"/>
      <c r="B553" s="1262"/>
      <c r="C553" s="1254"/>
      <c r="D553" s="1254"/>
      <c r="E553" s="1254"/>
      <c r="F553" s="1254"/>
      <c r="G553" s="1254"/>
      <c r="H553" s="1254"/>
      <c r="I553" s="1254"/>
      <c r="J553" s="1254"/>
      <c r="L553" s="1273"/>
    </row>
    <row r="554" spans="1:12">
      <c r="A554" s="1254"/>
      <c r="B554" s="1262"/>
      <c r="C554" s="1254"/>
      <c r="D554" s="1254"/>
      <c r="E554" s="1254"/>
      <c r="F554" s="1254"/>
      <c r="G554" s="1254"/>
      <c r="H554" s="1254"/>
      <c r="I554" s="1254"/>
      <c r="J554" s="1254"/>
      <c r="L554" s="1273"/>
    </row>
    <row r="555" spans="1:12">
      <c r="A555" s="1254"/>
      <c r="B555" s="1262"/>
      <c r="C555" s="1254"/>
      <c r="D555" s="1254"/>
      <c r="E555" s="1254"/>
      <c r="F555" s="1254"/>
      <c r="G555" s="1254"/>
      <c r="H555" s="1254"/>
      <c r="I555" s="1254"/>
      <c r="J555" s="1254"/>
      <c r="L555" s="1273"/>
    </row>
    <row r="556" spans="1:12">
      <c r="A556" s="1254"/>
      <c r="B556" s="1262"/>
      <c r="C556" s="1254"/>
      <c r="D556" s="1254"/>
      <c r="E556" s="1254"/>
      <c r="F556" s="1254"/>
      <c r="G556" s="1254"/>
      <c r="H556" s="1254"/>
      <c r="I556" s="1254"/>
      <c r="J556" s="1254"/>
      <c r="L556" s="1273"/>
    </row>
    <row r="557" spans="1:12">
      <c r="A557" s="1254"/>
      <c r="B557" s="1262"/>
      <c r="C557" s="1254"/>
      <c r="D557" s="1254"/>
      <c r="E557" s="1254"/>
      <c r="F557" s="1254"/>
      <c r="G557" s="1254"/>
      <c r="H557" s="1254"/>
      <c r="I557" s="1254"/>
      <c r="J557" s="1254"/>
      <c r="L557" s="1273"/>
    </row>
    <row r="558" spans="1:12">
      <c r="A558" s="1254"/>
      <c r="B558" s="1262"/>
      <c r="C558" s="1254"/>
      <c r="D558" s="1254"/>
      <c r="E558" s="1254"/>
      <c r="F558" s="1254"/>
      <c r="G558" s="1254"/>
      <c r="H558" s="1254"/>
      <c r="I558" s="1254"/>
      <c r="J558" s="1254"/>
      <c r="L558" s="1273"/>
    </row>
    <row r="559" spans="1:12">
      <c r="A559" s="1254"/>
      <c r="B559" s="1262"/>
      <c r="C559" s="1254"/>
      <c r="D559" s="1254"/>
      <c r="E559" s="1254"/>
      <c r="F559" s="1254"/>
      <c r="G559" s="1254"/>
      <c r="H559" s="1254"/>
      <c r="I559" s="1254"/>
      <c r="J559" s="1254"/>
      <c r="L559" s="1273"/>
    </row>
    <row r="560" spans="1:12">
      <c r="A560" s="1254"/>
      <c r="B560" s="1262"/>
      <c r="C560" s="1254"/>
      <c r="D560" s="1254"/>
      <c r="E560" s="1254"/>
      <c r="F560" s="1254"/>
      <c r="G560" s="1254"/>
      <c r="H560" s="1254"/>
      <c r="I560" s="1254"/>
      <c r="J560" s="1254"/>
      <c r="L560" s="1273"/>
    </row>
    <row r="561" spans="1:12">
      <c r="A561" s="1254"/>
      <c r="B561" s="1262"/>
      <c r="C561" s="1254"/>
      <c r="D561" s="1254"/>
      <c r="E561" s="1254"/>
      <c r="F561" s="1254"/>
      <c r="G561" s="1254"/>
      <c r="H561" s="1254"/>
      <c r="I561" s="1254"/>
      <c r="J561" s="1254"/>
      <c r="L561" s="1273"/>
    </row>
    <row r="562" spans="1:12">
      <c r="A562" s="1254"/>
      <c r="B562" s="1262"/>
      <c r="C562" s="1254"/>
      <c r="D562" s="1254"/>
      <c r="E562" s="1254"/>
      <c r="F562" s="1254"/>
      <c r="G562" s="1254"/>
      <c r="H562" s="1254"/>
      <c r="I562" s="1254"/>
      <c r="J562" s="1254"/>
      <c r="L562" s="1273"/>
    </row>
    <row r="563" spans="1:12">
      <c r="A563" s="1254"/>
      <c r="B563" s="1262"/>
      <c r="C563" s="1254"/>
      <c r="D563" s="1254"/>
      <c r="E563" s="1254"/>
      <c r="F563" s="1254"/>
      <c r="G563" s="1254"/>
      <c r="H563" s="1254"/>
      <c r="I563" s="1254"/>
      <c r="J563" s="1254"/>
      <c r="L563" s="1273"/>
    </row>
    <row r="564" spans="1:12">
      <c r="A564" s="1254"/>
      <c r="B564" s="1262"/>
      <c r="C564" s="1254"/>
      <c r="D564" s="1254"/>
      <c r="E564" s="1254"/>
      <c r="F564" s="1254"/>
      <c r="G564" s="1254"/>
      <c r="H564" s="1254"/>
      <c r="I564" s="1254"/>
      <c r="J564" s="1254"/>
      <c r="L564" s="1273"/>
    </row>
    <row r="565" spans="1:12">
      <c r="A565" s="1254"/>
      <c r="B565" s="1262"/>
      <c r="C565" s="1254"/>
      <c r="D565" s="1254"/>
      <c r="E565" s="1254"/>
      <c r="F565" s="1254"/>
      <c r="G565" s="1254"/>
      <c r="H565" s="1254"/>
      <c r="I565" s="1254"/>
      <c r="J565" s="1254"/>
      <c r="L565" s="1273"/>
    </row>
    <row r="566" spans="1:12">
      <c r="A566" s="1254"/>
      <c r="B566" s="1262"/>
      <c r="C566" s="1254"/>
      <c r="D566" s="1254"/>
      <c r="E566" s="1254"/>
      <c r="F566" s="1254"/>
      <c r="G566" s="1254"/>
      <c r="H566" s="1254"/>
      <c r="I566" s="1254"/>
      <c r="J566" s="1254"/>
      <c r="L566" s="1273"/>
    </row>
    <row r="567" spans="1:12">
      <c r="A567" s="1254"/>
      <c r="B567" s="1262"/>
      <c r="C567" s="1254"/>
      <c r="D567" s="1254"/>
      <c r="E567" s="1254"/>
      <c r="F567" s="1254"/>
      <c r="G567" s="1254"/>
      <c r="H567" s="1254"/>
      <c r="I567" s="1254"/>
      <c r="J567" s="1254"/>
      <c r="L567" s="1273"/>
    </row>
    <row r="568" spans="1:12">
      <c r="A568" s="1254"/>
      <c r="B568" s="1262"/>
      <c r="C568" s="1254"/>
      <c r="D568" s="1254"/>
      <c r="E568" s="1254"/>
      <c r="F568" s="1254"/>
      <c r="G568" s="1254"/>
      <c r="H568" s="1254"/>
      <c r="I568" s="1254"/>
      <c r="J568" s="1254"/>
      <c r="L568" s="1273"/>
    </row>
    <row r="569" spans="1:12">
      <c r="A569" s="1254"/>
      <c r="B569" s="1262"/>
      <c r="C569" s="1254"/>
      <c r="D569" s="1254"/>
      <c r="E569" s="1254"/>
      <c r="F569" s="1254"/>
      <c r="G569" s="1254"/>
      <c r="H569" s="1254"/>
      <c r="I569" s="1254"/>
      <c r="J569" s="1254"/>
      <c r="L569" s="1273"/>
    </row>
    <row r="570" spans="1:12">
      <c r="A570" s="1254"/>
      <c r="B570" s="1262"/>
      <c r="C570" s="1254"/>
      <c r="D570" s="1254"/>
      <c r="E570" s="1254"/>
      <c r="F570" s="1254"/>
      <c r="G570" s="1254"/>
      <c r="H570" s="1254"/>
      <c r="I570" s="1254"/>
      <c r="J570" s="1254"/>
      <c r="L570" s="1273"/>
    </row>
    <row r="571" spans="1:12">
      <c r="A571" s="1254"/>
      <c r="B571" s="1262"/>
      <c r="C571" s="1254"/>
      <c r="D571" s="1254"/>
      <c r="E571" s="1254"/>
      <c r="F571" s="1254"/>
      <c r="G571" s="1254"/>
      <c r="H571" s="1254"/>
      <c r="I571" s="1254"/>
      <c r="J571" s="1254"/>
      <c r="L571" s="1273"/>
    </row>
    <row r="572" spans="1:12">
      <c r="A572" s="1254"/>
      <c r="B572" s="1262"/>
      <c r="C572" s="1254"/>
      <c r="D572" s="1254"/>
      <c r="E572" s="1254"/>
      <c r="F572" s="1254"/>
      <c r="G572" s="1254"/>
      <c r="H572" s="1254"/>
      <c r="I572" s="1254"/>
      <c r="J572" s="1254"/>
      <c r="L572" s="1273"/>
    </row>
    <row r="573" spans="1:12">
      <c r="A573" s="1254"/>
      <c r="B573" s="1262"/>
      <c r="C573" s="1254"/>
      <c r="D573" s="1254"/>
      <c r="E573" s="1254"/>
      <c r="F573" s="1254"/>
      <c r="G573" s="1254"/>
      <c r="H573" s="1254"/>
      <c r="I573" s="1254"/>
      <c r="J573" s="1254"/>
      <c r="L573" s="1273"/>
    </row>
    <row r="574" spans="1:12">
      <c r="A574" s="1254"/>
      <c r="B574" s="1262"/>
      <c r="C574" s="1254"/>
      <c r="D574" s="1254"/>
      <c r="E574" s="1254"/>
      <c r="F574" s="1254"/>
      <c r="G574" s="1254"/>
      <c r="H574" s="1254"/>
      <c r="I574" s="1254"/>
      <c r="J574" s="1254"/>
      <c r="L574" s="1273"/>
    </row>
    <row r="575" spans="1:12">
      <c r="A575" s="1254"/>
      <c r="B575" s="1262"/>
      <c r="C575" s="1254"/>
      <c r="D575" s="1254"/>
      <c r="E575" s="1254"/>
      <c r="F575" s="1254"/>
      <c r="G575" s="1254"/>
      <c r="H575" s="1254"/>
      <c r="I575" s="1254"/>
      <c r="J575" s="1254"/>
      <c r="L575" s="1273"/>
    </row>
    <row r="576" spans="1:12">
      <c r="A576" s="1254"/>
      <c r="B576" s="1262"/>
      <c r="C576" s="1254"/>
      <c r="D576" s="1254"/>
      <c r="E576" s="1254"/>
      <c r="F576" s="1254"/>
      <c r="G576" s="1254"/>
      <c r="H576" s="1254"/>
      <c r="I576" s="1254"/>
      <c r="J576" s="1254"/>
      <c r="L576" s="1273"/>
    </row>
    <row r="577" spans="1:12">
      <c r="A577" s="1254"/>
      <c r="B577" s="1262"/>
      <c r="C577" s="1254"/>
      <c r="D577" s="1254"/>
      <c r="E577" s="1254"/>
      <c r="F577" s="1254"/>
      <c r="G577" s="1254"/>
      <c r="H577" s="1254"/>
      <c r="I577" s="1254"/>
      <c r="J577" s="1254"/>
      <c r="L577" s="1273"/>
    </row>
    <row r="578" spans="1:12">
      <c r="A578" s="1254"/>
      <c r="B578" s="1262"/>
      <c r="C578" s="1254"/>
      <c r="D578" s="1254"/>
      <c r="E578" s="1254"/>
      <c r="F578" s="1254"/>
      <c r="G578" s="1254"/>
      <c r="H578" s="1254"/>
      <c r="I578" s="1254"/>
      <c r="J578" s="1254"/>
      <c r="L578" s="1273"/>
    </row>
    <row r="579" spans="1:12">
      <c r="A579" s="1254"/>
      <c r="B579" s="1262"/>
      <c r="C579" s="1254"/>
      <c r="D579" s="1254"/>
      <c r="E579" s="1254"/>
      <c r="F579" s="1254"/>
      <c r="G579" s="1254"/>
      <c r="H579" s="1254"/>
      <c r="I579" s="1254"/>
      <c r="J579" s="1254"/>
      <c r="L579" s="1273"/>
    </row>
    <row r="580" spans="1:12">
      <c r="A580" s="1254"/>
      <c r="B580" s="1262"/>
      <c r="C580" s="1254"/>
      <c r="D580" s="1254"/>
      <c r="E580" s="1254"/>
      <c r="F580" s="1254"/>
      <c r="G580" s="1254"/>
      <c r="H580" s="1254"/>
      <c r="I580" s="1254"/>
      <c r="J580" s="1254"/>
      <c r="L580" s="1273"/>
    </row>
    <row r="581" spans="1:12">
      <c r="A581" s="1254"/>
      <c r="B581" s="1262"/>
      <c r="C581" s="1254"/>
      <c r="D581" s="1254"/>
      <c r="E581" s="1254"/>
      <c r="F581" s="1254"/>
      <c r="G581" s="1254"/>
      <c r="H581" s="1254"/>
      <c r="I581" s="1254"/>
      <c r="J581" s="1254"/>
      <c r="L581" s="1273"/>
    </row>
    <row r="582" spans="1:12">
      <c r="A582" s="1254"/>
      <c r="B582" s="1262"/>
      <c r="C582" s="1254"/>
      <c r="D582" s="1254"/>
      <c r="E582" s="1254"/>
      <c r="F582" s="1254"/>
      <c r="G582" s="1254"/>
      <c r="H582" s="1254"/>
      <c r="I582" s="1254"/>
      <c r="J582" s="1254"/>
      <c r="L582" s="1273"/>
    </row>
    <row r="583" spans="1:12">
      <c r="A583" s="1254"/>
      <c r="B583" s="1262"/>
      <c r="C583" s="1254"/>
      <c r="D583" s="1254"/>
      <c r="E583" s="1254"/>
      <c r="F583" s="1254"/>
      <c r="G583" s="1254"/>
      <c r="H583" s="1254"/>
      <c r="I583" s="1254"/>
      <c r="J583" s="1254"/>
      <c r="L583" s="1273"/>
    </row>
    <row r="584" spans="1:12">
      <c r="A584" s="1254"/>
      <c r="B584" s="1262"/>
      <c r="C584" s="1254"/>
      <c r="D584" s="1254"/>
      <c r="E584" s="1254"/>
      <c r="F584" s="1254"/>
      <c r="G584" s="1254"/>
      <c r="H584" s="1254"/>
      <c r="I584" s="1254"/>
      <c r="J584" s="1254"/>
      <c r="L584" s="1273"/>
    </row>
    <row r="585" spans="1:12">
      <c r="A585" s="1254"/>
      <c r="B585" s="1262"/>
      <c r="C585" s="1254"/>
      <c r="D585" s="1254"/>
      <c r="E585" s="1254"/>
      <c r="F585" s="1254"/>
      <c r="G585" s="1254"/>
      <c r="H585" s="1254"/>
      <c r="I585" s="1254"/>
      <c r="J585" s="1254"/>
      <c r="L585" s="1273"/>
    </row>
    <row r="586" spans="1:12">
      <c r="A586" s="1254"/>
      <c r="B586" s="1262"/>
      <c r="C586" s="1254"/>
      <c r="D586" s="1254"/>
      <c r="E586" s="1254"/>
      <c r="F586" s="1254"/>
      <c r="G586" s="1254"/>
      <c r="H586" s="1254"/>
      <c r="I586" s="1254"/>
      <c r="J586" s="1254"/>
      <c r="L586" s="1273"/>
    </row>
    <row r="587" spans="1:12">
      <c r="A587" s="1254"/>
      <c r="B587" s="1262"/>
      <c r="C587" s="1254"/>
      <c r="D587" s="1254"/>
      <c r="E587" s="1254"/>
      <c r="F587" s="1254"/>
      <c r="G587" s="1254"/>
      <c r="H587" s="1254"/>
      <c r="I587" s="1254"/>
      <c r="J587" s="1254"/>
      <c r="L587" s="1273"/>
    </row>
    <row r="588" spans="1:12">
      <c r="A588" s="1254"/>
      <c r="B588" s="1262"/>
      <c r="C588" s="1254"/>
      <c r="D588" s="1254"/>
      <c r="E588" s="1254"/>
      <c r="F588" s="1254"/>
      <c r="G588" s="1254"/>
      <c r="H588" s="1254"/>
      <c r="I588" s="1254"/>
      <c r="J588" s="1254"/>
      <c r="L588" s="1273"/>
    </row>
    <row r="589" spans="1:12">
      <c r="A589" s="1254"/>
      <c r="B589" s="1262"/>
      <c r="C589" s="1254"/>
      <c r="D589" s="1254"/>
      <c r="E589" s="1254"/>
      <c r="F589" s="1254"/>
      <c r="G589" s="1254"/>
      <c r="H589" s="1254"/>
      <c r="I589" s="1254"/>
      <c r="J589" s="1254"/>
      <c r="L589" s="1273"/>
    </row>
    <row r="590" spans="1:12">
      <c r="A590" s="1254"/>
      <c r="B590" s="1262"/>
      <c r="C590" s="1254"/>
      <c r="D590" s="1254"/>
      <c r="E590" s="1254"/>
      <c r="F590" s="1254"/>
      <c r="G590" s="1254"/>
      <c r="H590" s="1254"/>
      <c r="I590" s="1254"/>
      <c r="J590" s="1254"/>
      <c r="L590" s="1273"/>
    </row>
    <row r="591" spans="1:12">
      <c r="A591" s="1254"/>
      <c r="B591" s="1262"/>
      <c r="C591" s="1254"/>
      <c r="D591" s="1254"/>
      <c r="E591" s="1254"/>
      <c r="F591" s="1254"/>
      <c r="G591" s="1254"/>
      <c r="H591" s="1254"/>
      <c r="I591" s="1254"/>
      <c r="J591" s="1254"/>
      <c r="L591" s="1273"/>
    </row>
    <row r="592" spans="1:12">
      <c r="A592" s="1254"/>
      <c r="B592" s="1262"/>
      <c r="C592" s="1254"/>
      <c r="D592" s="1254"/>
      <c r="E592" s="1254"/>
      <c r="F592" s="1254"/>
      <c r="G592" s="1254"/>
      <c r="H592" s="1254"/>
      <c r="I592" s="1254"/>
      <c r="J592" s="1254"/>
      <c r="L592" s="1273"/>
    </row>
    <row r="593" spans="1:12">
      <c r="A593" s="1254"/>
      <c r="B593" s="1262"/>
      <c r="C593" s="1254"/>
      <c r="D593" s="1254"/>
      <c r="E593" s="1254"/>
      <c r="F593" s="1254"/>
      <c r="G593" s="1254"/>
      <c r="H593" s="1254"/>
      <c r="I593" s="1254"/>
      <c r="J593" s="1254"/>
      <c r="L593" s="1273"/>
    </row>
    <row r="594" spans="1:12">
      <c r="A594" s="1254"/>
      <c r="B594" s="1262"/>
      <c r="C594" s="1254"/>
      <c r="D594" s="1254"/>
      <c r="E594" s="1254"/>
      <c r="F594" s="1254"/>
      <c r="G594" s="1254"/>
      <c r="H594" s="1254"/>
      <c r="I594" s="1254"/>
      <c r="J594" s="1254"/>
      <c r="L594" s="1273"/>
    </row>
    <row r="595" spans="1:12">
      <c r="A595" s="1254"/>
      <c r="B595" s="1262"/>
      <c r="C595" s="1254"/>
      <c r="D595" s="1254"/>
      <c r="E595" s="1254"/>
      <c r="F595" s="1254"/>
      <c r="G595" s="1254"/>
      <c r="H595" s="1254"/>
      <c r="I595" s="1254"/>
      <c r="J595" s="1254"/>
      <c r="L595" s="1273"/>
    </row>
    <row r="596" spans="1:12">
      <c r="A596" s="1254"/>
      <c r="B596" s="1262"/>
      <c r="C596" s="1254"/>
      <c r="D596" s="1254"/>
      <c r="E596" s="1254"/>
      <c r="F596" s="1254"/>
      <c r="G596" s="1254"/>
      <c r="H596" s="1254"/>
      <c r="I596" s="1254"/>
      <c r="J596" s="1254"/>
      <c r="L596" s="1273"/>
    </row>
    <row r="597" spans="1:12">
      <c r="A597" s="1254"/>
      <c r="B597" s="1262"/>
      <c r="C597" s="1254"/>
      <c r="D597" s="1254"/>
      <c r="E597" s="1254"/>
      <c r="F597" s="1254"/>
      <c r="G597" s="1254"/>
      <c r="H597" s="1254"/>
      <c r="I597" s="1254"/>
      <c r="J597" s="1254"/>
      <c r="L597" s="1273"/>
    </row>
    <row r="598" spans="1:12">
      <c r="A598" s="1254"/>
      <c r="B598" s="1262"/>
      <c r="C598" s="1254"/>
      <c r="D598" s="1254"/>
      <c r="E598" s="1254"/>
      <c r="F598" s="1254"/>
      <c r="G598" s="1254"/>
      <c r="H598" s="1254"/>
      <c r="I598" s="1254"/>
      <c r="J598" s="1254"/>
      <c r="L598" s="1273"/>
    </row>
    <row r="599" spans="1:12">
      <c r="A599" s="1254"/>
      <c r="B599" s="1262"/>
      <c r="C599" s="1254"/>
      <c r="D599" s="1254"/>
      <c r="E599" s="1254"/>
      <c r="F599" s="1254"/>
      <c r="G599" s="1254"/>
      <c r="H599" s="1254"/>
      <c r="I599" s="1254"/>
      <c r="J599" s="1254"/>
      <c r="L599" s="1273"/>
    </row>
    <row r="600" spans="1:12">
      <c r="A600" s="1254"/>
      <c r="B600" s="1262"/>
      <c r="C600" s="1254"/>
      <c r="D600" s="1254"/>
      <c r="E600" s="1254"/>
      <c r="F600" s="1254"/>
      <c r="G600" s="1254"/>
      <c r="H600" s="1254"/>
      <c r="I600" s="1254"/>
      <c r="J600" s="1254"/>
      <c r="L600" s="1273"/>
    </row>
    <row r="601" spans="1:12">
      <c r="A601" s="1254"/>
      <c r="B601" s="1262"/>
      <c r="C601" s="1254"/>
      <c r="D601" s="1254"/>
      <c r="E601" s="1254"/>
      <c r="F601" s="1254"/>
      <c r="G601" s="1254"/>
      <c r="H601" s="1254"/>
      <c r="I601" s="1254"/>
      <c r="J601" s="1254"/>
      <c r="L601" s="1273"/>
    </row>
    <row r="602" spans="1:12">
      <c r="A602" s="1254"/>
      <c r="B602" s="1262"/>
      <c r="C602" s="1254"/>
      <c r="D602" s="1254"/>
      <c r="E602" s="1254"/>
      <c r="F602" s="1254"/>
      <c r="G602" s="1254"/>
      <c r="H602" s="1254"/>
      <c r="I602" s="1254"/>
      <c r="J602" s="1254"/>
      <c r="L602" s="1273"/>
    </row>
    <row r="603" spans="1:12">
      <c r="A603" s="1254"/>
      <c r="B603" s="1262"/>
      <c r="C603" s="1254"/>
      <c r="D603" s="1254"/>
      <c r="E603" s="1254"/>
      <c r="F603" s="1254"/>
      <c r="G603" s="1254"/>
      <c r="H603" s="1254"/>
      <c r="I603" s="1254"/>
      <c r="J603" s="1254"/>
      <c r="L603" s="1273"/>
    </row>
    <row r="604" spans="1:12">
      <c r="A604" s="1254"/>
      <c r="B604" s="1262"/>
      <c r="C604" s="1254"/>
      <c r="D604" s="1254"/>
      <c r="E604" s="1254"/>
      <c r="F604" s="1254"/>
      <c r="G604" s="1254"/>
      <c r="H604" s="1254"/>
      <c r="I604" s="1254"/>
      <c r="J604" s="1254"/>
      <c r="L604" s="1273"/>
    </row>
    <row r="605" spans="1:12">
      <c r="A605" s="1254"/>
      <c r="B605" s="1262"/>
      <c r="C605" s="1254"/>
      <c r="D605" s="1254"/>
      <c r="E605" s="1254"/>
      <c r="F605" s="1254"/>
      <c r="G605" s="1254"/>
      <c r="H605" s="1254"/>
      <c r="I605" s="1254"/>
      <c r="J605" s="1254"/>
      <c r="L605" s="1273"/>
    </row>
    <row r="606" spans="1:12">
      <c r="A606" s="1254"/>
      <c r="B606" s="1262"/>
      <c r="C606" s="1254"/>
      <c r="D606" s="1254"/>
      <c r="E606" s="1254"/>
      <c r="F606" s="1254"/>
      <c r="G606" s="1254"/>
      <c r="H606" s="1254"/>
      <c r="I606" s="1254"/>
      <c r="J606" s="1254"/>
      <c r="L606" s="1273"/>
    </row>
    <row r="607" spans="1:12">
      <c r="A607" s="1254"/>
      <c r="B607" s="1262"/>
      <c r="C607" s="1254"/>
      <c r="D607" s="1254"/>
      <c r="E607" s="1254"/>
      <c r="F607" s="1254"/>
      <c r="G607" s="1254"/>
      <c r="H607" s="1254"/>
      <c r="I607" s="1254"/>
      <c r="J607" s="1254"/>
      <c r="L607" s="1273"/>
    </row>
    <row r="608" spans="1:12">
      <c r="A608" s="1254"/>
      <c r="B608" s="1262"/>
      <c r="C608" s="1254"/>
      <c r="D608" s="1254"/>
      <c r="E608" s="1254"/>
      <c r="F608" s="1254"/>
      <c r="G608" s="1254"/>
      <c r="H608" s="1254"/>
      <c r="I608" s="1254"/>
      <c r="J608" s="1254"/>
      <c r="L608" s="1273"/>
    </row>
    <row r="609" spans="1:12">
      <c r="A609" s="1254"/>
      <c r="B609" s="1262"/>
      <c r="C609" s="1254"/>
      <c r="D609" s="1254"/>
      <c r="E609" s="1254"/>
      <c r="F609" s="1254"/>
      <c r="G609" s="1254"/>
      <c r="H609" s="1254"/>
      <c r="I609" s="1254"/>
      <c r="J609" s="1254"/>
      <c r="L609" s="1273"/>
    </row>
    <row r="610" spans="1:12">
      <c r="A610" s="1254"/>
      <c r="B610" s="1262"/>
      <c r="C610" s="1254"/>
      <c r="D610" s="1254"/>
      <c r="E610" s="1254"/>
      <c r="F610" s="1254"/>
      <c r="G610" s="1254"/>
      <c r="H610" s="1254"/>
      <c r="I610" s="1254"/>
      <c r="J610" s="1254"/>
      <c r="L610" s="1273"/>
    </row>
    <row r="611" spans="1:12">
      <c r="A611" s="1254"/>
      <c r="B611" s="1262"/>
      <c r="C611" s="1254"/>
      <c r="D611" s="1254"/>
      <c r="E611" s="1254"/>
      <c r="F611" s="1254"/>
      <c r="G611" s="1254"/>
      <c r="H611" s="1254"/>
      <c r="I611" s="1254"/>
      <c r="J611" s="1254"/>
      <c r="L611" s="1273"/>
    </row>
    <row r="612" spans="1:12">
      <c r="A612" s="1254"/>
      <c r="B612" s="1262"/>
      <c r="C612" s="1254"/>
      <c r="D612" s="1254"/>
      <c r="E612" s="1254"/>
      <c r="F612" s="1254"/>
      <c r="G612" s="1254"/>
      <c r="H612" s="1254"/>
      <c r="I612" s="1254"/>
      <c r="J612" s="1254"/>
      <c r="L612" s="1273"/>
    </row>
    <row r="613" spans="1:12">
      <c r="A613" s="1254"/>
      <c r="B613" s="1262"/>
      <c r="C613" s="1254"/>
      <c r="D613" s="1254"/>
      <c r="E613" s="1254"/>
      <c r="F613" s="1254"/>
      <c r="G613" s="1254"/>
      <c r="H613" s="1254"/>
      <c r="I613" s="1254"/>
      <c r="J613" s="1254"/>
      <c r="L613" s="1273"/>
    </row>
    <row r="614" spans="1:12">
      <c r="A614" s="1254"/>
      <c r="B614" s="1262"/>
      <c r="C614" s="1254"/>
      <c r="D614" s="1254"/>
      <c r="E614" s="1254"/>
      <c r="F614" s="1254"/>
      <c r="G614" s="1254"/>
      <c r="H614" s="1254"/>
      <c r="I614" s="1254"/>
      <c r="J614" s="1254"/>
      <c r="L614" s="1273"/>
    </row>
    <row r="615" spans="1:12">
      <c r="A615" s="1254"/>
      <c r="B615" s="1262"/>
      <c r="C615" s="1254"/>
      <c r="D615" s="1254"/>
      <c r="E615" s="1254"/>
      <c r="F615" s="1254"/>
      <c r="G615" s="1254"/>
      <c r="H615" s="1254"/>
      <c r="I615" s="1254"/>
      <c r="J615" s="1254"/>
      <c r="L615" s="1273"/>
    </row>
    <row r="616" spans="1:12">
      <c r="A616" s="1254"/>
      <c r="B616" s="1262"/>
      <c r="C616" s="1254"/>
      <c r="D616" s="1254"/>
      <c r="E616" s="1254"/>
      <c r="F616" s="1254"/>
      <c r="G616" s="1254"/>
      <c r="H616" s="1254"/>
      <c r="I616" s="1254"/>
      <c r="J616" s="1254"/>
      <c r="L616" s="1273"/>
    </row>
    <row r="617" spans="1:12">
      <c r="A617" s="1254"/>
      <c r="B617" s="1262"/>
      <c r="C617" s="1254"/>
      <c r="D617" s="1254"/>
      <c r="E617" s="1254"/>
      <c r="F617" s="1254"/>
      <c r="G617" s="1254"/>
      <c r="H617" s="1254"/>
      <c r="I617" s="1254"/>
      <c r="J617" s="1254"/>
      <c r="L617" s="1273"/>
    </row>
    <row r="618" spans="1:12">
      <c r="A618" s="1254"/>
      <c r="B618" s="1262"/>
      <c r="C618" s="1254"/>
      <c r="D618" s="1254"/>
      <c r="E618" s="1254"/>
      <c r="F618" s="1254"/>
      <c r="G618" s="1254"/>
      <c r="H618" s="1254"/>
      <c r="I618" s="1254"/>
      <c r="J618" s="1254"/>
      <c r="L618" s="1273"/>
    </row>
    <row r="619" spans="1:12">
      <c r="A619" s="1254"/>
      <c r="B619" s="1262"/>
      <c r="C619" s="1254"/>
      <c r="D619" s="1254"/>
      <c r="E619" s="1254"/>
      <c r="F619" s="1254"/>
      <c r="G619" s="1254"/>
      <c r="H619" s="1254"/>
      <c r="I619" s="1254"/>
      <c r="J619" s="1254"/>
      <c r="L619" s="1273"/>
    </row>
    <row r="620" spans="1:12">
      <c r="A620" s="1254"/>
      <c r="B620" s="1262"/>
      <c r="C620" s="1254"/>
      <c r="D620" s="1254"/>
      <c r="E620" s="1254"/>
      <c r="F620" s="1254"/>
      <c r="G620" s="1254"/>
      <c r="H620" s="1254"/>
      <c r="I620" s="1254"/>
      <c r="J620" s="1254"/>
      <c r="L620" s="1273"/>
    </row>
    <row r="621" spans="1:12">
      <c r="A621" s="1254"/>
      <c r="B621" s="1262"/>
      <c r="C621" s="1254"/>
      <c r="D621" s="1254"/>
      <c r="E621" s="1254"/>
      <c r="F621" s="1254"/>
      <c r="G621" s="1254"/>
      <c r="H621" s="1254"/>
      <c r="I621" s="1254"/>
      <c r="J621" s="1254"/>
      <c r="L621" s="1273"/>
    </row>
    <row r="622" spans="1:12">
      <c r="A622" s="1254"/>
      <c r="B622" s="1262"/>
      <c r="C622" s="1254"/>
      <c r="D622" s="1254"/>
      <c r="E622" s="1254"/>
      <c r="F622" s="1254"/>
      <c r="G622" s="1254"/>
      <c r="H622" s="1254"/>
      <c r="I622" s="1254"/>
      <c r="J622" s="1254"/>
      <c r="L622" s="1273"/>
    </row>
    <row r="623" spans="1:12">
      <c r="A623" s="1254"/>
      <c r="B623" s="1262"/>
      <c r="C623" s="1254"/>
      <c r="D623" s="1254"/>
      <c r="E623" s="1254"/>
      <c r="F623" s="1254"/>
      <c r="G623" s="1254"/>
      <c r="H623" s="1254"/>
      <c r="I623" s="1254"/>
      <c r="J623" s="1254"/>
      <c r="L623" s="1273"/>
    </row>
    <row r="624" spans="1:12">
      <c r="A624" s="1254"/>
      <c r="B624" s="1262"/>
      <c r="C624" s="1254"/>
      <c r="D624" s="1254"/>
      <c r="E624" s="1254"/>
      <c r="F624" s="1254"/>
      <c r="G624" s="1254"/>
      <c r="H624" s="1254"/>
      <c r="I624" s="1254"/>
      <c r="J624" s="1254"/>
      <c r="L624" s="1273"/>
    </row>
    <row r="625" spans="1:12">
      <c r="A625" s="1254"/>
      <c r="B625" s="1262"/>
      <c r="C625" s="1254"/>
      <c r="D625" s="1254"/>
      <c r="E625" s="1254"/>
      <c r="F625" s="1254"/>
      <c r="G625" s="1254"/>
      <c r="H625" s="1254"/>
      <c r="I625" s="1254"/>
      <c r="J625" s="1254"/>
      <c r="L625" s="1273"/>
    </row>
    <row r="626" spans="1:12">
      <c r="A626" s="1254"/>
      <c r="B626" s="1262"/>
      <c r="C626" s="1254"/>
      <c r="D626" s="1254"/>
      <c r="E626" s="1254"/>
      <c r="F626" s="1254"/>
      <c r="G626" s="1254"/>
      <c r="H626" s="1254"/>
      <c r="I626" s="1254"/>
      <c r="J626" s="1254"/>
      <c r="L626" s="1273"/>
    </row>
    <row r="627" spans="1:12">
      <c r="A627" s="1254"/>
      <c r="B627" s="1262"/>
      <c r="C627" s="1254"/>
      <c r="D627" s="1254"/>
      <c r="E627" s="1254"/>
      <c r="F627" s="1254"/>
      <c r="G627" s="1254"/>
      <c r="H627" s="1254"/>
      <c r="I627" s="1254"/>
      <c r="J627" s="1254"/>
      <c r="L627" s="1273"/>
    </row>
    <row r="628" spans="1:12">
      <c r="A628" s="1254"/>
      <c r="B628" s="1262"/>
      <c r="C628" s="1254"/>
      <c r="D628" s="1254"/>
      <c r="E628" s="1254"/>
      <c r="F628" s="1254"/>
      <c r="G628" s="1254"/>
      <c r="H628" s="1254"/>
      <c r="I628" s="1254"/>
      <c r="J628" s="1254"/>
      <c r="L628" s="1273"/>
    </row>
    <row r="629" spans="1:12">
      <c r="A629" s="1254"/>
      <c r="B629" s="1262"/>
      <c r="C629" s="1254"/>
      <c r="D629" s="1254"/>
      <c r="E629" s="1254"/>
      <c r="F629" s="1254"/>
      <c r="G629" s="1254"/>
      <c r="H629" s="1254"/>
      <c r="I629" s="1254"/>
      <c r="J629" s="1254"/>
      <c r="L629" s="1273"/>
    </row>
    <row r="630" spans="1:12">
      <c r="A630" s="1254"/>
      <c r="B630" s="1262"/>
      <c r="C630" s="1254"/>
      <c r="D630" s="1254"/>
      <c r="E630" s="1254"/>
      <c r="F630" s="1254"/>
      <c r="G630" s="1254"/>
      <c r="H630" s="1254"/>
      <c r="I630" s="1254"/>
      <c r="J630" s="1254"/>
      <c r="L630" s="1273"/>
    </row>
    <row r="631" spans="1:12">
      <c r="A631" s="1254"/>
      <c r="B631" s="1262"/>
      <c r="C631" s="1254"/>
      <c r="D631" s="1254"/>
      <c r="E631" s="1254"/>
      <c r="F631" s="1254"/>
      <c r="G631" s="1254"/>
      <c r="H631" s="1254"/>
      <c r="I631" s="1254"/>
      <c r="J631" s="1254"/>
      <c r="L631" s="1273"/>
    </row>
    <row r="632" spans="1:12">
      <c r="A632" s="1254"/>
      <c r="B632" s="1262"/>
      <c r="C632" s="1254"/>
      <c r="D632" s="1254"/>
      <c r="E632" s="1254"/>
      <c r="F632" s="1254"/>
      <c r="G632" s="1254"/>
      <c r="H632" s="1254"/>
      <c r="I632" s="1254"/>
      <c r="J632" s="1254"/>
      <c r="L632" s="1273"/>
    </row>
    <row r="633" spans="1:12">
      <c r="A633" s="1254"/>
      <c r="B633" s="1262"/>
      <c r="C633" s="1254"/>
      <c r="D633" s="1254"/>
      <c r="E633" s="1254"/>
      <c r="F633" s="1254"/>
      <c r="G633" s="1254"/>
      <c r="H633" s="1254"/>
      <c r="I633" s="1254"/>
      <c r="J633" s="1254"/>
      <c r="L633" s="1273"/>
    </row>
    <row r="634" spans="1:12">
      <c r="A634" s="1254"/>
      <c r="B634" s="1262"/>
      <c r="C634" s="1254"/>
      <c r="D634" s="1254"/>
      <c r="E634" s="1254"/>
      <c r="F634" s="1254"/>
      <c r="G634" s="1254"/>
      <c r="H634" s="1254"/>
      <c r="I634" s="1254"/>
      <c r="J634" s="1254"/>
      <c r="L634" s="1273"/>
    </row>
    <row r="635" spans="1:12">
      <c r="A635" s="1254"/>
      <c r="B635" s="1262"/>
      <c r="C635" s="1254"/>
      <c r="D635" s="1254"/>
      <c r="E635" s="1254"/>
      <c r="F635" s="1254"/>
      <c r="G635" s="1254"/>
      <c r="H635" s="1254"/>
      <c r="I635" s="1254"/>
      <c r="J635" s="1254"/>
      <c r="L635" s="1273"/>
    </row>
    <row r="636" spans="1:12">
      <c r="A636" s="1254"/>
      <c r="B636" s="1262"/>
      <c r="C636" s="1254"/>
      <c r="D636" s="1254"/>
      <c r="E636" s="1254"/>
      <c r="F636" s="1254"/>
      <c r="G636" s="1254"/>
      <c r="H636" s="1254"/>
      <c r="I636" s="1254"/>
      <c r="J636" s="1254"/>
      <c r="L636" s="1273"/>
    </row>
    <row r="637" spans="1:12">
      <c r="A637" s="1254"/>
      <c r="B637" s="1262"/>
      <c r="C637" s="1254"/>
      <c r="D637" s="1254"/>
      <c r="E637" s="1254"/>
      <c r="F637" s="1254"/>
      <c r="G637" s="1254"/>
      <c r="H637" s="1254"/>
      <c r="I637" s="1254"/>
      <c r="J637" s="1254"/>
      <c r="L637" s="1273"/>
    </row>
    <row r="638" spans="1:12">
      <c r="A638" s="1254"/>
      <c r="B638" s="1262"/>
      <c r="C638" s="1254"/>
      <c r="D638" s="1254"/>
      <c r="E638" s="1254"/>
      <c r="F638" s="1254"/>
      <c r="G638" s="1254"/>
      <c r="H638" s="1254"/>
      <c r="I638" s="1254"/>
      <c r="J638" s="1254"/>
      <c r="L638" s="1273"/>
    </row>
    <row r="639" spans="1:12">
      <c r="A639" s="1254"/>
      <c r="B639" s="1262"/>
      <c r="C639" s="1254"/>
      <c r="D639" s="1254"/>
      <c r="E639" s="1254"/>
      <c r="F639" s="1254"/>
      <c r="G639" s="1254"/>
      <c r="H639" s="1254"/>
      <c r="I639" s="1254"/>
      <c r="J639" s="1254"/>
      <c r="L639" s="1273"/>
    </row>
    <row r="640" spans="1:12">
      <c r="A640" s="1254"/>
      <c r="B640" s="1262"/>
      <c r="C640" s="1254"/>
      <c r="D640" s="1254"/>
      <c r="E640" s="1254"/>
      <c r="F640" s="1254"/>
      <c r="G640" s="1254"/>
      <c r="H640" s="1254"/>
      <c r="I640" s="1254"/>
      <c r="J640" s="1254"/>
      <c r="L640" s="1273"/>
    </row>
    <row r="641" spans="1:12">
      <c r="A641" s="1254"/>
      <c r="B641" s="1262"/>
      <c r="C641" s="1254"/>
      <c r="D641" s="1254"/>
      <c r="E641" s="1254"/>
      <c r="F641" s="1254"/>
      <c r="G641" s="1254"/>
      <c r="H641" s="1254"/>
      <c r="I641" s="1254"/>
      <c r="J641" s="1254"/>
      <c r="L641" s="1273"/>
    </row>
    <row r="642" spans="1:12">
      <c r="A642" s="1254"/>
      <c r="B642" s="1262"/>
      <c r="C642" s="1254"/>
      <c r="D642" s="1254"/>
      <c r="E642" s="1254"/>
      <c r="F642" s="1254"/>
      <c r="G642" s="1254"/>
      <c r="H642" s="1254"/>
      <c r="I642" s="1254"/>
      <c r="J642" s="1254"/>
      <c r="L642" s="1273"/>
    </row>
    <row r="643" spans="1:12">
      <c r="A643" s="1254"/>
      <c r="B643" s="1262"/>
      <c r="C643" s="1254"/>
      <c r="D643" s="1254"/>
      <c r="E643" s="1254"/>
      <c r="F643" s="1254"/>
      <c r="G643" s="1254"/>
      <c r="H643" s="1254"/>
      <c r="I643" s="1254"/>
      <c r="J643" s="1254"/>
      <c r="L643" s="1273"/>
    </row>
    <row r="644" spans="1:12">
      <c r="A644" s="1254"/>
      <c r="B644" s="1262"/>
      <c r="C644" s="1254"/>
      <c r="D644" s="1254"/>
      <c r="E644" s="1254"/>
      <c r="F644" s="1254"/>
      <c r="G644" s="1254"/>
      <c r="H644" s="1254"/>
      <c r="I644" s="1254"/>
      <c r="J644" s="1254"/>
      <c r="L644" s="1273"/>
    </row>
    <row r="645" spans="1:12">
      <c r="A645" s="1254"/>
      <c r="B645" s="1262"/>
      <c r="C645" s="1254"/>
      <c r="D645" s="1254"/>
      <c r="E645" s="1254"/>
      <c r="F645" s="1254"/>
      <c r="G645" s="1254"/>
      <c r="H645" s="1254"/>
      <c r="I645" s="1254"/>
      <c r="J645" s="1254"/>
      <c r="L645" s="1273"/>
    </row>
    <row r="646" spans="1:12">
      <c r="A646" s="1254"/>
      <c r="B646" s="1262"/>
      <c r="C646" s="1254"/>
      <c r="D646" s="1254"/>
      <c r="E646" s="1254"/>
      <c r="F646" s="1254"/>
      <c r="G646" s="1254"/>
      <c r="H646" s="1254"/>
      <c r="I646" s="1254"/>
      <c r="J646" s="1254"/>
      <c r="L646" s="1273"/>
    </row>
    <row r="647" spans="1:12">
      <c r="A647" s="1254"/>
      <c r="B647" s="1262"/>
      <c r="C647" s="1254"/>
      <c r="D647" s="1254"/>
      <c r="E647" s="1254"/>
      <c r="F647" s="1254"/>
      <c r="G647" s="1254"/>
      <c r="H647" s="1254"/>
      <c r="I647" s="1254"/>
      <c r="J647" s="1254"/>
      <c r="L647" s="1273"/>
    </row>
    <row r="648" spans="1:12">
      <c r="A648" s="1254"/>
      <c r="B648" s="1262"/>
      <c r="C648" s="1254"/>
      <c r="D648" s="1254"/>
      <c r="E648" s="1254"/>
      <c r="F648" s="1254"/>
      <c r="G648" s="1254"/>
      <c r="H648" s="1254"/>
      <c r="I648" s="1254"/>
      <c r="J648" s="1254"/>
      <c r="L648" s="1273"/>
    </row>
    <row r="649" spans="1:12">
      <c r="A649" s="1254"/>
      <c r="B649" s="1262"/>
      <c r="C649" s="1254"/>
      <c r="D649" s="1254"/>
      <c r="E649" s="1254"/>
      <c r="F649" s="1254"/>
      <c r="G649" s="1254"/>
      <c r="H649" s="1254"/>
      <c r="I649" s="1254"/>
      <c r="J649" s="1254"/>
      <c r="L649" s="1273"/>
    </row>
    <row r="650" spans="1:12">
      <c r="A650" s="1254"/>
      <c r="B650" s="1262"/>
      <c r="C650" s="1254"/>
      <c r="D650" s="1254"/>
      <c r="E650" s="1254"/>
      <c r="F650" s="1254"/>
      <c r="G650" s="1254"/>
      <c r="H650" s="1254"/>
      <c r="I650" s="1254"/>
      <c r="J650" s="1254"/>
      <c r="L650" s="1273"/>
    </row>
    <row r="651" spans="1:12">
      <c r="A651" s="1254"/>
      <c r="B651" s="1262"/>
      <c r="C651" s="1254"/>
      <c r="D651" s="1254"/>
      <c r="E651" s="1254"/>
      <c r="F651" s="1254"/>
      <c r="G651" s="1254"/>
      <c r="H651" s="1254"/>
      <c r="I651" s="1254"/>
      <c r="J651" s="1254"/>
      <c r="L651" s="1273"/>
    </row>
    <row r="652" spans="1:12">
      <c r="A652" s="1254"/>
      <c r="B652" s="1262"/>
      <c r="C652" s="1254"/>
      <c r="D652" s="1254"/>
      <c r="E652" s="1254"/>
      <c r="F652" s="1254"/>
      <c r="G652" s="1254"/>
      <c r="H652" s="1254"/>
      <c r="I652" s="1254"/>
      <c r="J652" s="1254"/>
      <c r="L652" s="1273"/>
    </row>
    <row r="653" spans="1:12">
      <c r="A653" s="1254"/>
      <c r="B653" s="1262"/>
      <c r="C653" s="1254"/>
      <c r="D653" s="1254"/>
      <c r="E653" s="1254"/>
      <c r="F653" s="1254"/>
      <c r="G653" s="1254"/>
      <c r="H653" s="1254"/>
      <c r="I653" s="1254"/>
      <c r="J653" s="1254"/>
      <c r="L653" s="1273"/>
    </row>
    <row r="654" spans="1:12">
      <c r="A654" s="1254"/>
      <c r="B654" s="1262"/>
      <c r="C654" s="1254"/>
      <c r="D654" s="1254"/>
      <c r="E654" s="1254"/>
      <c r="F654" s="1254"/>
      <c r="G654" s="1254"/>
      <c r="H654" s="1254"/>
      <c r="I654" s="1254"/>
      <c r="J654" s="1254"/>
      <c r="L654" s="1273"/>
    </row>
    <row r="655" spans="1:12">
      <c r="A655" s="1254"/>
      <c r="B655" s="1262"/>
      <c r="C655" s="1254"/>
      <c r="D655" s="1254"/>
      <c r="E655" s="1254"/>
      <c r="F655" s="1254"/>
      <c r="G655" s="1254"/>
      <c r="H655" s="1254"/>
      <c r="I655" s="1254"/>
      <c r="J655" s="1254"/>
      <c r="L655" s="1273"/>
    </row>
    <row r="656" spans="1:12">
      <c r="A656" s="1254"/>
      <c r="B656" s="1262"/>
      <c r="C656" s="1254"/>
      <c r="D656" s="1254"/>
      <c r="E656" s="1254"/>
      <c r="F656" s="1254"/>
      <c r="G656" s="1254"/>
      <c r="H656" s="1254"/>
      <c r="I656" s="1254"/>
      <c r="J656" s="1254"/>
      <c r="L656" s="1273"/>
    </row>
    <row r="657" spans="1:12">
      <c r="A657" s="1254"/>
      <c r="B657" s="1262"/>
      <c r="C657" s="1254"/>
      <c r="D657" s="1254"/>
      <c r="E657" s="1254"/>
      <c r="F657" s="1254"/>
      <c r="G657" s="1254"/>
      <c r="H657" s="1254"/>
      <c r="I657" s="1254"/>
      <c r="J657" s="1254"/>
      <c r="L657" s="1273"/>
    </row>
    <row r="658" spans="1:12">
      <c r="A658" s="1254"/>
      <c r="B658" s="1262"/>
      <c r="C658" s="1254"/>
      <c r="D658" s="1254"/>
      <c r="E658" s="1254"/>
      <c r="F658" s="1254"/>
      <c r="G658" s="1254"/>
      <c r="H658" s="1254"/>
      <c r="I658" s="1254"/>
      <c r="J658" s="1254"/>
      <c r="L658" s="1273"/>
    </row>
    <row r="659" spans="1:12">
      <c r="A659" s="1254"/>
      <c r="B659" s="1262"/>
      <c r="C659" s="1254"/>
      <c r="D659" s="1254"/>
      <c r="E659" s="1254"/>
      <c r="F659" s="1254"/>
      <c r="G659" s="1254"/>
      <c r="H659" s="1254"/>
      <c r="I659" s="1254"/>
      <c r="J659" s="1254"/>
      <c r="L659" s="1273"/>
    </row>
    <row r="660" spans="1:12">
      <c r="A660" s="1254"/>
      <c r="B660" s="1262"/>
      <c r="C660" s="1254"/>
      <c r="D660" s="1254"/>
      <c r="E660" s="1254"/>
      <c r="F660" s="1254"/>
      <c r="G660" s="1254"/>
      <c r="H660" s="1254"/>
      <c r="I660" s="1254"/>
      <c r="J660" s="1254"/>
      <c r="L660" s="1273"/>
    </row>
    <row r="661" spans="1:12">
      <c r="A661" s="1254"/>
      <c r="B661" s="1262"/>
      <c r="C661" s="1254"/>
      <c r="D661" s="1254"/>
      <c r="E661" s="1254"/>
      <c r="F661" s="1254"/>
      <c r="G661" s="1254"/>
      <c r="H661" s="1254"/>
      <c r="I661" s="1254"/>
      <c r="J661" s="1254"/>
      <c r="L661" s="1273"/>
    </row>
    <row r="662" spans="1:12">
      <c r="A662" s="1254"/>
      <c r="B662" s="1262"/>
      <c r="C662" s="1254"/>
      <c r="D662" s="1254"/>
      <c r="E662" s="1254"/>
      <c r="F662" s="1254"/>
      <c r="G662" s="1254"/>
      <c r="H662" s="1254"/>
      <c r="I662" s="1254"/>
      <c r="J662" s="1254"/>
      <c r="L662" s="1273"/>
    </row>
    <row r="663" spans="1:12">
      <c r="A663" s="1254"/>
      <c r="B663" s="1262"/>
      <c r="C663" s="1254"/>
      <c r="D663" s="1254"/>
      <c r="E663" s="1254"/>
      <c r="F663" s="1254"/>
      <c r="G663" s="1254"/>
      <c r="H663" s="1254"/>
      <c r="I663" s="1254"/>
      <c r="J663" s="1254"/>
      <c r="L663" s="1273"/>
    </row>
    <row r="664" spans="1:12">
      <c r="A664" s="1254"/>
      <c r="B664" s="1262"/>
      <c r="C664" s="1254"/>
      <c r="D664" s="1254"/>
      <c r="E664" s="1254"/>
      <c r="F664" s="1254"/>
      <c r="G664" s="1254"/>
      <c r="H664" s="1254"/>
      <c r="I664" s="1254"/>
      <c r="J664" s="1254"/>
      <c r="L664" s="1273"/>
    </row>
    <row r="665" spans="1:12">
      <c r="A665" s="1254"/>
      <c r="B665" s="1262"/>
      <c r="C665" s="1254"/>
      <c r="D665" s="1254"/>
      <c r="E665" s="1254"/>
      <c r="F665" s="1254"/>
      <c r="G665" s="1254"/>
      <c r="H665" s="1254"/>
      <c r="I665" s="1254"/>
      <c r="J665" s="1254"/>
      <c r="L665" s="1273"/>
    </row>
    <row r="666" spans="1:12">
      <c r="A666" s="1254"/>
      <c r="B666" s="1262"/>
      <c r="C666" s="1254"/>
      <c r="D666" s="1254"/>
      <c r="E666" s="1254"/>
      <c r="F666" s="1254"/>
      <c r="G666" s="1254"/>
      <c r="H666" s="1254"/>
      <c r="I666" s="1254"/>
      <c r="J666" s="1254"/>
      <c r="L666" s="1273"/>
    </row>
    <row r="667" spans="1:12">
      <c r="A667" s="1254"/>
      <c r="B667" s="1262"/>
      <c r="C667" s="1254"/>
      <c r="D667" s="1254"/>
      <c r="E667" s="1254"/>
      <c r="F667" s="1254"/>
      <c r="G667" s="1254"/>
      <c r="H667" s="1254"/>
      <c r="I667" s="1254"/>
      <c r="J667" s="1254"/>
      <c r="L667" s="1273"/>
    </row>
    <row r="668" spans="1:12">
      <c r="A668" s="1254"/>
      <c r="B668" s="1262"/>
      <c r="C668" s="1254"/>
      <c r="D668" s="1254"/>
      <c r="E668" s="1254"/>
      <c r="F668" s="1254"/>
      <c r="G668" s="1254"/>
      <c r="H668" s="1254"/>
      <c r="I668" s="1254"/>
      <c r="J668" s="1254"/>
      <c r="L668" s="1273"/>
    </row>
    <row r="669" spans="1:12">
      <c r="A669" s="1254"/>
      <c r="B669" s="1262"/>
      <c r="C669" s="1254"/>
      <c r="D669" s="1254"/>
      <c r="E669" s="1254"/>
      <c r="F669" s="1254"/>
      <c r="G669" s="1254"/>
      <c r="H669" s="1254"/>
      <c r="I669" s="1254"/>
      <c r="J669" s="1254"/>
      <c r="L669" s="1273"/>
    </row>
    <row r="670" spans="1:12">
      <c r="A670" s="1254"/>
      <c r="B670" s="1262"/>
      <c r="C670" s="1254"/>
      <c r="D670" s="1254"/>
      <c r="E670" s="1254"/>
      <c r="F670" s="1254"/>
      <c r="G670" s="1254"/>
      <c r="H670" s="1254"/>
      <c r="I670" s="1254"/>
      <c r="J670" s="1254"/>
      <c r="L670" s="1273"/>
    </row>
    <row r="671" spans="1:12">
      <c r="A671" s="1254"/>
      <c r="B671" s="1262"/>
      <c r="C671" s="1254"/>
      <c r="D671" s="1254"/>
      <c r="E671" s="1254"/>
      <c r="F671" s="1254"/>
      <c r="G671" s="1254"/>
      <c r="H671" s="1254"/>
      <c r="I671" s="1254"/>
      <c r="J671" s="1254"/>
      <c r="L671" s="1273"/>
    </row>
    <row r="672" spans="1:12">
      <c r="A672" s="1254"/>
      <c r="B672" s="1262"/>
      <c r="C672" s="1254"/>
      <c r="D672" s="1254"/>
      <c r="E672" s="1254"/>
      <c r="F672" s="1254"/>
      <c r="G672" s="1254"/>
      <c r="H672" s="1254"/>
      <c r="I672" s="1254"/>
      <c r="J672" s="1254"/>
      <c r="L672" s="1273"/>
    </row>
    <row r="673" spans="1:12">
      <c r="A673" s="1254"/>
      <c r="B673" s="1262"/>
      <c r="C673" s="1254"/>
      <c r="D673" s="1254"/>
      <c r="E673" s="1254"/>
      <c r="F673" s="1254"/>
      <c r="G673" s="1254"/>
      <c r="H673" s="1254"/>
      <c r="I673" s="1254"/>
      <c r="J673" s="1254"/>
      <c r="L673" s="1273"/>
    </row>
    <row r="674" spans="1:12">
      <c r="A674" s="1254"/>
      <c r="B674" s="1262"/>
      <c r="C674" s="1254"/>
      <c r="D674" s="1254"/>
      <c r="E674" s="1254"/>
      <c r="F674" s="1254"/>
      <c r="G674" s="1254"/>
      <c r="H674" s="1254"/>
      <c r="I674" s="1254"/>
      <c r="J674" s="1254"/>
      <c r="L674" s="1273"/>
    </row>
    <row r="675" spans="1:12">
      <c r="A675" s="1254"/>
      <c r="B675" s="1262"/>
      <c r="C675" s="1254"/>
      <c r="D675" s="1254"/>
      <c r="E675" s="1254"/>
      <c r="F675" s="1254"/>
      <c r="G675" s="1254"/>
      <c r="H675" s="1254"/>
      <c r="I675" s="1254"/>
      <c r="J675" s="1254"/>
      <c r="L675" s="1273"/>
    </row>
    <row r="676" spans="1:12">
      <c r="A676" s="1254"/>
      <c r="B676" s="1262"/>
      <c r="C676" s="1254"/>
      <c r="D676" s="1254"/>
      <c r="E676" s="1254"/>
      <c r="F676" s="1254"/>
      <c r="G676" s="1254"/>
      <c r="H676" s="1254"/>
      <c r="I676" s="1254"/>
      <c r="J676" s="1254"/>
      <c r="L676" s="1273"/>
    </row>
    <row r="677" spans="1:12">
      <c r="A677" s="1254"/>
      <c r="B677" s="1262"/>
      <c r="C677" s="1254"/>
      <c r="D677" s="1254"/>
      <c r="E677" s="1254"/>
      <c r="F677" s="1254"/>
      <c r="G677" s="1254"/>
      <c r="H677" s="1254"/>
      <c r="I677" s="1254"/>
      <c r="J677" s="1254"/>
      <c r="L677" s="1273"/>
    </row>
    <row r="678" spans="1:12">
      <c r="A678" s="1254"/>
      <c r="B678" s="1262"/>
      <c r="C678" s="1254"/>
      <c r="D678" s="1254"/>
      <c r="E678" s="1254"/>
      <c r="F678" s="1254"/>
      <c r="G678" s="1254"/>
      <c r="H678" s="1254"/>
      <c r="I678" s="1254"/>
      <c r="J678" s="1254"/>
      <c r="L678" s="1273"/>
    </row>
    <row r="679" spans="1:12">
      <c r="A679" s="1254"/>
      <c r="B679" s="1262"/>
      <c r="C679" s="1254"/>
      <c r="D679" s="1254"/>
      <c r="E679" s="1254"/>
      <c r="F679" s="1254"/>
      <c r="G679" s="1254"/>
      <c r="H679" s="1254"/>
      <c r="I679" s="1254"/>
      <c r="J679" s="1254"/>
      <c r="L679" s="1273"/>
    </row>
    <row r="680" spans="1:12">
      <c r="A680" s="1254"/>
      <c r="B680" s="1262"/>
      <c r="C680" s="1254"/>
      <c r="D680" s="1254"/>
      <c r="E680" s="1254"/>
      <c r="F680" s="1254"/>
      <c r="G680" s="1254"/>
      <c r="H680" s="1254"/>
      <c r="I680" s="1254"/>
      <c r="J680" s="1254"/>
      <c r="L680" s="1273"/>
    </row>
    <row r="681" spans="1:12">
      <c r="A681" s="1254"/>
      <c r="B681" s="1262"/>
      <c r="C681" s="1254"/>
      <c r="D681" s="1254"/>
      <c r="E681" s="1254"/>
      <c r="F681" s="1254"/>
      <c r="G681" s="1254"/>
      <c r="H681" s="1254"/>
      <c r="I681" s="1254"/>
      <c r="J681" s="1254"/>
      <c r="L681" s="1273"/>
    </row>
    <row r="682" spans="1:12">
      <c r="A682" s="1254"/>
      <c r="B682" s="1262"/>
      <c r="C682" s="1254"/>
      <c r="D682" s="1254"/>
      <c r="E682" s="1254"/>
      <c r="F682" s="1254"/>
      <c r="G682" s="1254"/>
      <c r="H682" s="1254"/>
      <c r="I682" s="1254"/>
      <c r="J682" s="1254"/>
      <c r="L682" s="1273"/>
    </row>
    <row r="683" spans="1:12">
      <c r="A683" s="1254"/>
      <c r="B683" s="1262"/>
      <c r="C683" s="1254"/>
      <c r="D683" s="1254"/>
      <c r="E683" s="1254"/>
      <c r="F683" s="1254"/>
      <c r="G683" s="1254"/>
      <c r="H683" s="1254"/>
      <c r="I683" s="1254"/>
      <c r="J683" s="1254"/>
      <c r="L683" s="1273"/>
    </row>
    <row r="684" spans="1:12">
      <c r="A684" s="1254"/>
      <c r="B684" s="1262"/>
      <c r="C684" s="1254"/>
      <c r="D684" s="1254"/>
      <c r="E684" s="1254"/>
      <c r="F684" s="1254"/>
      <c r="G684" s="1254"/>
      <c r="H684" s="1254"/>
      <c r="I684" s="1254"/>
      <c r="J684" s="1254"/>
      <c r="L684" s="1273"/>
    </row>
    <row r="685" spans="1:12">
      <c r="A685" s="1254"/>
      <c r="B685" s="1262"/>
      <c r="C685" s="1254"/>
      <c r="D685" s="1254"/>
      <c r="E685" s="1254"/>
      <c r="F685" s="1254"/>
      <c r="G685" s="1254"/>
      <c r="H685" s="1254"/>
      <c r="I685" s="1254"/>
      <c r="J685" s="1254"/>
      <c r="L685" s="1273"/>
    </row>
    <row r="686" spans="1:12">
      <c r="A686" s="1254"/>
      <c r="B686" s="1262"/>
      <c r="C686" s="1254"/>
      <c r="D686" s="1254"/>
      <c r="E686" s="1254"/>
      <c r="F686" s="1254"/>
      <c r="G686" s="1254"/>
      <c r="H686" s="1254"/>
      <c r="I686" s="1254"/>
      <c r="J686" s="1254"/>
      <c r="L686" s="1273"/>
    </row>
    <row r="687" spans="1:12">
      <c r="A687" s="1254"/>
      <c r="B687" s="1262"/>
      <c r="C687" s="1254"/>
      <c r="D687" s="1254"/>
      <c r="E687" s="1254"/>
      <c r="F687" s="1254"/>
      <c r="G687" s="1254"/>
      <c r="H687" s="1254"/>
      <c r="I687" s="1254"/>
      <c r="J687" s="1254"/>
      <c r="L687" s="1273"/>
    </row>
    <row r="688" spans="1:12">
      <c r="A688" s="1254"/>
      <c r="B688" s="1262"/>
      <c r="C688" s="1254"/>
      <c r="D688" s="1254"/>
      <c r="E688" s="1254"/>
      <c r="F688" s="1254"/>
      <c r="G688" s="1254"/>
      <c r="H688" s="1254"/>
      <c r="I688" s="1254"/>
      <c r="J688" s="1254"/>
      <c r="L688" s="1273"/>
    </row>
    <row r="689" spans="1:12">
      <c r="A689" s="1254"/>
      <c r="B689" s="1262"/>
      <c r="C689" s="1254"/>
      <c r="D689" s="1254"/>
      <c r="E689" s="1254"/>
      <c r="F689" s="1254"/>
      <c r="G689" s="1254"/>
      <c r="H689" s="1254"/>
      <c r="I689" s="1254"/>
      <c r="J689" s="1254"/>
      <c r="L689" s="1273"/>
    </row>
    <row r="690" spans="1:12">
      <c r="A690" s="1254"/>
      <c r="B690" s="1262"/>
      <c r="C690" s="1254"/>
      <c r="D690" s="1254"/>
      <c r="E690" s="1254"/>
      <c r="F690" s="1254"/>
      <c r="G690" s="1254"/>
      <c r="H690" s="1254"/>
      <c r="I690" s="1254"/>
      <c r="J690" s="1254"/>
      <c r="L690" s="1273"/>
    </row>
    <row r="691" spans="1:12">
      <c r="A691" s="1254"/>
      <c r="B691" s="1262"/>
      <c r="C691" s="1254"/>
      <c r="D691" s="1254"/>
      <c r="E691" s="1254"/>
      <c r="F691" s="1254"/>
      <c r="G691" s="1254"/>
      <c r="H691" s="1254"/>
      <c r="I691" s="1254"/>
      <c r="J691" s="1254"/>
      <c r="L691" s="1273"/>
    </row>
    <row r="692" spans="1:12">
      <c r="A692" s="1254"/>
      <c r="B692" s="1262"/>
      <c r="C692" s="1254"/>
      <c r="D692" s="1254"/>
      <c r="E692" s="1254"/>
      <c r="F692" s="1254"/>
      <c r="G692" s="1254"/>
      <c r="H692" s="1254"/>
      <c r="I692" s="1254"/>
      <c r="J692" s="1254"/>
      <c r="L692" s="1273"/>
    </row>
    <row r="693" spans="1:12">
      <c r="A693" s="1254"/>
      <c r="B693" s="1262"/>
      <c r="C693" s="1254"/>
      <c r="D693" s="1254"/>
      <c r="E693" s="1254"/>
      <c r="F693" s="1254"/>
      <c r="G693" s="1254"/>
      <c r="H693" s="1254"/>
      <c r="I693" s="1254"/>
      <c r="J693" s="1254"/>
      <c r="L693" s="1273"/>
    </row>
    <row r="694" spans="1:12">
      <c r="A694" s="1254"/>
      <c r="B694" s="1262"/>
      <c r="C694" s="1254"/>
      <c r="D694" s="1254"/>
      <c r="E694" s="1254"/>
      <c r="F694" s="1254"/>
      <c r="G694" s="1254"/>
      <c r="H694" s="1254"/>
      <c r="I694" s="1254"/>
      <c r="J694" s="1254"/>
      <c r="L694" s="1273"/>
    </row>
    <row r="695" spans="1:12">
      <c r="A695" s="1254"/>
      <c r="B695" s="1262"/>
      <c r="C695" s="1254"/>
      <c r="D695" s="1254"/>
      <c r="E695" s="1254"/>
      <c r="F695" s="1254"/>
      <c r="G695" s="1254"/>
      <c r="H695" s="1254"/>
      <c r="I695" s="1254"/>
      <c r="J695" s="1254"/>
      <c r="L695" s="1273"/>
    </row>
    <row r="696" spans="1:12">
      <c r="A696" s="1254"/>
      <c r="B696" s="1262"/>
      <c r="C696" s="1254"/>
      <c r="D696" s="1254"/>
      <c r="E696" s="1254"/>
      <c r="F696" s="1254"/>
      <c r="G696" s="1254"/>
      <c r="H696" s="1254"/>
      <c r="I696" s="1254"/>
      <c r="J696" s="1254"/>
      <c r="L696" s="1273"/>
    </row>
    <row r="697" spans="1:12">
      <c r="A697" s="1254"/>
      <c r="B697" s="1262"/>
      <c r="C697" s="1254"/>
      <c r="D697" s="1254"/>
      <c r="E697" s="1254"/>
      <c r="F697" s="1254"/>
      <c r="G697" s="1254"/>
      <c r="H697" s="1254"/>
      <c r="I697" s="1254"/>
      <c r="J697" s="1254"/>
      <c r="L697" s="1273"/>
    </row>
    <row r="698" spans="1:12">
      <c r="A698" s="1254"/>
      <c r="B698" s="1262"/>
      <c r="C698" s="1254"/>
      <c r="D698" s="1254"/>
      <c r="E698" s="1254"/>
      <c r="F698" s="1254"/>
      <c r="G698" s="1254"/>
      <c r="H698" s="1254"/>
      <c r="I698" s="1254"/>
      <c r="J698" s="1254"/>
      <c r="L698" s="1273"/>
    </row>
    <row r="699" spans="1:12">
      <c r="A699" s="1254"/>
      <c r="B699" s="1262"/>
      <c r="C699" s="1254"/>
      <c r="D699" s="1254"/>
      <c r="E699" s="1254"/>
      <c r="F699" s="1254"/>
      <c r="G699" s="1254"/>
      <c r="H699" s="1254"/>
      <c r="I699" s="1254"/>
      <c r="J699" s="1254"/>
      <c r="L699" s="1273"/>
    </row>
    <row r="700" spans="1:12">
      <c r="A700" s="1254"/>
      <c r="B700" s="1262"/>
      <c r="C700" s="1254"/>
      <c r="D700" s="1254"/>
      <c r="E700" s="1254"/>
      <c r="F700" s="1254"/>
      <c r="G700" s="1254"/>
      <c r="H700" s="1254"/>
      <c r="I700" s="1254"/>
      <c r="J700" s="1254"/>
      <c r="L700" s="1273"/>
    </row>
    <row r="701" spans="1:12">
      <c r="A701" s="1254"/>
      <c r="B701" s="1262"/>
      <c r="C701" s="1254"/>
      <c r="D701" s="1254"/>
      <c r="E701" s="1254"/>
      <c r="F701" s="1254"/>
      <c r="G701" s="1254"/>
      <c r="H701" s="1254"/>
      <c r="I701" s="1254"/>
      <c r="J701" s="1254"/>
      <c r="L701" s="1273"/>
    </row>
    <row r="702" spans="1:12">
      <c r="A702" s="1254"/>
      <c r="B702" s="1262"/>
      <c r="C702" s="1254"/>
      <c r="D702" s="1254"/>
      <c r="E702" s="1254"/>
      <c r="F702" s="1254"/>
      <c r="G702" s="1254"/>
      <c r="H702" s="1254"/>
      <c r="I702" s="1254"/>
      <c r="J702" s="1254"/>
      <c r="L702" s="1273"/>
    </row>
    <row r="703" spans="1:12">
      <c r="A703" s="1254"/>
      <c r="B703" s="1262"/>
      <c r="C703" s="1254"/>
      <c r="D703" s="1254"/>
      <c r="E703" s="1254"/>
      <c r="F703" s="1254"/>
      <c r="G703" s="1254"/>
      <c r="H703" s="1254"/>
      <c r="I703" s="1254"/>
      <c r="J703" s="1254"/>
      <c r="L703" s="1273"/>
    </row>
    <row r="704" spans="1:12">
      <c r="A704" s="1254"/>
      <c r="B704" s="1262"/>
      <c r="C704" s="1254"/>
      <c r="D704" s="1254"/>
      <c r="E704" s="1254"/>
      <c r="F704" s="1254"/>
      <c r="G704" s="1254"/>
      <c r="H704" s="1254"/>
      <c r="I704" s="1254"/>
      <c r="J704" s="1254"/>
      <c r="L704" s="1273"/>
    </row>
    <row r="705" spans="1:12">
      <c r="A705" s="1254"/>
      <c r="B705" s="1262"/>
      <c r="C705" s="1254"/>
      <c r="D705" s="1254"/>
      <c r="E705" s="1254"/>
      <c r="F705" s="1254"/>
      <c r="G705" s="1254"/>
      <c r="H705" s="1254"/>
      <c r="I705" s="1254"/>
      <c r="J705" s="1254"/>
      <c r="L705" s="1273"/>
    </row>
    <row r="706" spans="1:12">
      <c r="A706" s="1254"/>
      <c r="B706" s="1262"/>
      <c r="C706" s="1254"/>
      <c r="D706" s="1254"/>
      <c r="E706" s="1254"/>
      <c r="F706" s="1254"/>
      <c r="G706" s="1254"/>
      <c r="H706" s="1254"/>
      <c r="I706" s="1254"/>
      <c r="J706" s="1254"/>
      <c r="L706" s="1273"/>
    </row>
    <row r="707" spans="1:12">
      <c r="A707" s="1254"/>
      <c r="B707" s="1262"/>
      <c r="C707" s="1254"/>
      <c r="D707" s="1254"/>
      <c r="E707" s="1254"/>
      <c r="F707" s="1254"/>
      <c r="G707" s="1254"/>
      <c r="H707" s="1254"/>
      <c r="I707" s="1254"/>
      <c r="J707" s="1254"/>
      <c r="L707" s="1273"/>
    </row>
    <row r="708" spans="1:12">
      <c r="A708" s="1254"/>
      <c r="B708" s="1262"/>
      <c r="C708" s="1254"/>
      <c r="D708" s="1254"/>
      <c r="E708" s="1254"/>
      <c r="F708" s="1254"/>
      <c r="G708" s="1254"/>
      <c r="H708" s="1254"/>
      <c r="I708" s="1254"/>
      <c r="J708" s="1254"/>
      <c r="L708" s="1273"/>
    </row>
    <row r="709" spans="1:12">
      <c r="A709" s="1254"/>
      <c r="B709" s="1262"/>
      <c r="C709" s="1254"/>
      <c r="D709" s="1254"/>
      <c r="E709" s="1254"/>
      <c r="F709" s="1254"/>
      <c r="G709" s="1254"/>
      <c r="H709" s="1254"/>
      <c r="I709" s="1254"/>
      <c r="J709" s="1254"/>
      <c r="L709" s="1273"/>
    </row>
    <row r="710" spans="1:12">
      <c r="A710" s="1254"/>
      <c r="B710" s="1262"/>
      <c r="C710" s="1254"/>
      <c r="D710" s="1254"/>
      <c r="E710" s="1254"/>
      <c r="F710" s="1254"/>
      <c r="G710" s="1254"/>
      <c r="H710" s="1254"/>
      <c r="I710" s="1254"/>
      <c r="J710" s="1254"/>
      <c r="L710" s="1273"/>
    </row>
    <row r="711" spans="1:12">
      <c r="A711" s="1254"/>
      <c r="B711" s="1262"/>
      <c r="C711" s="1254"/>
      <c r="D711" s="1254"/>
      <c r="E711" s="1254"/>
      <c r="F711" s="1254"/>
      <c r="G711" s="1254"/>
      <c r="H711" s="1254"/>
      <c r="I711" s="1254"/>
      <c r="J711" s="1254"/>
      <c r="L711" s="1273"/>
    </row>
    <row r="712" spans="1:12">
      <c r="A712" s="1254"/>
      <c r="B712" s="1262"/>
      <c r="C712" s="1254"/>
      <c r="D712" s="1254"/>
      <c r="E712" s="1254"/>
      <c r="F712" s="1254"/>
      <c r="G712" s="1254"/>
      <c r="H712" s="1254"/>
      <c r="I712" s="1254"/>
      <c r="J712" s="1254"/>
      <c r="L712" s="1273"/>
    </row>
    <row r="713" spans="1:12">
      <c r="A713" s="1254"/>
      <c r="B713" s="1262"/>
      <c r="C713" s="1254"/>
      <c r="D713" s="1254"/>
      <c r="E713" s="1254"/>
      <c r="F713" s="1254"/>
      <c r="G713" s="1254"/>
      <c r="H713" s="1254"/>
      <c r="I713" s="1254"/>
      <c r="J713" s="1254"/>
      <c r="L713" s="1273"/>
    </row>
    <row r="714" spans="1:12">
      <c r="A714" s="1254"/>
      <c r="B714" s="1262"/>
      <c r="C714" s="1254"/>
      <c r="D714" s="1254"/>
      <c r="E714" s="1254"/>
      <c r="F714" s="1254"/>
      <c r="G714" s="1254"/>
      <c r="H714" s="1254"/>
      <c r="I714" s="1254"/>
      <c r="J714" s="1254"/>
      <c r="L714" s="1273"/>
    </row>
    <row r="715" spans="1:12">
      <c r="A715" s="1254"/>
      <c r="B715" s="1262"/>
      <c r="C715" s="1254"/>
      <c r="D715" s="1254"/>
      <c r="E715" s="1254"/>
      <c r="F715" s="1254"/>
      <c r="G715" s="1254"/>
      <c r="H715" s="1254"/>
      <c r="I715" s="1254"/>
      <c r="J715" s="1254"/>
      <c r="L715" s="1273"/>
    </row>
    <row r="716" spans="1:12">
      <c r="A716" s="1254"/>
      <c r="B716" s="1262"/>
      <c r="C716" s="1254"/>
      <c r="D716" s="1254"/>
      <c r="E716" s="1254"/>
      <c r="F716" s="1254"/>
      <c r="G716" s="1254"/>
      <c r="H716" s="1254"/>
      <c r="I716" s="1254"/>
      <c r="J716" s="1254"/>
      <c r="L716" s="1273"/>
    </row>
    <row r="717" spans="1:12">
      <c r="A717" s="1254"/>
      <c r="B717" s="1262"/>
      <c r="C717" s="1254"/>
      <c r="D717" s="1254"/>
      <c r="E717" s="1254"/>
      <c r="F717" s="1254"/>
      <c r="G717" s="1254"/>
      <c r="H717" s="1254"/>
      <c r="I717" s="1254"/>
      <c r="J717" s="1254"/>
      <c r="L717" s="1273"/>
    </row>
    <row r="718" spans="1:12">
      <c r="A718" s="1254"/>
      <c r="B718" s="1262"/>
      <c r="C718" s="1254"/>
      <c r="D718" s="1254"/>
      <c r="E718" s="1254"/>
      <c r="F718" s="1254"/>
      <c r="G718" s="1254"/>
      <c r="H718" s="1254"/>
      <c r="I718" s="1254"/>
      <c r="J718" s="1254"/>
      <c r="L718" s="1273"/>
    </row>
    <row r="719" spans="1:12">
      <c r="A719" s="1254"/>
      <c r="B719" s="1262"/>
      <c r="C719" s="1254"/>
      <c r="D719" s="1254"/>
      <c r="E719" s="1254"/>
      <c r="F719" s="1254"/>
      <c r="G719" s="1254"/>
      <c r="H719" s="1254"/>
      <c r="I719" s="1254"/>
      <c r="J719" s="1254"/>
      <c r="L719" s="1273"/>
    </row>
    <row r="720" spans="1:12">
      <c r="A720" s="1254"/>
      <c r="B720" s="1262"/>
      <c r="C720" s="1254"/>
      <c r="D720" s="1254"/>
      <c r="E720" s="1254"/>
      <c r="F720" s="1254"/>
      <c r="G720" s="1254"/>
      <c r="H720" s="1254"/>
      <c r="I720" s="1254"/>
      <c r="J720" s="1254"/>
      <c r="L720" s="1273"/>
    </row>
    <row r="721" spans="1:12">
      <c r="A721" s="1254"/>
      <c r="B721" s="1262"/>
      <c r="C721" s="1254"/>
      <c r="D721" s="1254"/>
      <c r="E721" s="1254"/>
      <c r="F721" s="1254"/>
      <c r="G721" s="1254"/>
      <c r="H721" s="1254"/>
      <c r="I721" s="1254"/>
      <c r="J721" s="1254"/>
      <c r="L721" s="1273"/>
    </row>
    <row r="722" spans="1:12">
      <c r="A722" s="1254"/>
      <c r="B722" s="1262"/>
      <c r="C722" s="1254"/>
      <c r="D722" s="1254"/>
      <c r="E722" s="1254"/>
      <c r="F722" s="1254"/>
      <c r="G722" s="1254"/>
      <c r="H722" s="1254"/>
      <c r="I722" s="1254"/>
      <c r="J722" s="1254"/>
      <c r="L722" s="1273"/>
    </row>
    <row r="723" spans="1:12">
      <c r="A723" s="1254"/>
      <c r="B723" s="1262"/>
      <c r="C723" s="1254"/>
      <c r="D723" s="1254"/>
      <c r="E723" s="1254"/>
      <c r="F723" s="1254"/>
      <c r="G723" s="1254"/>
      <c r="H723" s="1254"/>
      <c r="I723" s="1254"/>
      <c r="J723" s="1254"/>
      <c r="L723" s="1273"/>
    </row>
    <row r="724" spans="1:12">
      <c r="A724" s="1254"/>
      <c r="B724" s="1262"/>
      <c r="C724" s="1254"/>
      <c r="D724" s="1254"/>
      <c r="E724" s="1254"/>
      <c r="F724" s="1254"/>
      <c r="G724" s="1254"/>
      <c r="H724" s="1254"/>
      <c r="I724" s="1254"/>
      <c r="J724" s="1254"/>
      <c r="L724" s="1273"/>
    </row>
    <row r="725" spans="1:12">
      <c r="A725" s="1254"/>
      <c r="B725" s="1262"/>
      <c r="C725" s="1254"/>
      <c r="D725" s="1254"/>
      <c r="E725" s="1254"/>
      <c r="F725" s="1254"/>
      <c r="G725" s="1254"/>
      <c r="H725" s="1254"/>
      <c r="I725" s="1254"/>
      <c r="J725" s="1254"/>
      <c r="L725" s="1273"/>
    </row>
    <row r="726" spans="1:12">
      <c r="A726" s="1254"/>
      <c r="B726" s="1262"/>
      <c r="C726" s="1254"/>
      <c r="D726" s="1254"/>
      <c r="E726" s="1254"/>
      <c r="F726" s="1254"/>
      <c r="G726" s="1254"/>
      <c r="H726" s="1254"/>
      <c r="I726" s="1254"/>
      <c r="J726" s="1254"/>
      <c r="L726" s="1273"/>
    </row>
    <row r="727" spans="1:12">
      <c r="A727" s="1254"/>
      <c r="B727" s="1262"/>
      <c r="C727" s="1254"/>
      <c r="D727" s="1254"/>
      <c r="E727" s="1254"/>
      <c r="F727" s="1254"/>
      <c r="G727" s="1254"/>
      <c r="H727" s="1254"/>
      <c r="I727" s="1254"/>
      <c r="J727" s="1254"/>
      <c r="L727" s="1273"/>
    </row>
    <row r="728" spans="1:12">
      <c r="A728" s="1254"/>
      <c r="B728" s="1262"/>
      <c r="C728" s="1254"/>
      <c r="D728" s="1254"/>
      <c r="E728" s="1254"/>
      <c r="F728" s="1254"/>
      <c r="G728" s="1254"/>
      <c r="H728" s="1254"/>
      <c r="I728" s="1254"/>
      <c r="J728" s="1254"/>
      <c r="L728" s="1273"/>
    </row>
    <row r="729" spans="1:12">
      <c r="A729" s="1254"/>
      <c r="B729" s="1262"/>
      <c r="C729" s="1254"/>
      <c r="D729" s="1254"/>
      <c r="E729" s="1254"/>
      <c r="F729" s="1254"/>
      <c r="G729" s="1254"/>
      <c r="H729" s="1254"/>
      <c r="I729" s="1254"/>
      <c r="J729" s="1254"/>
      <c r="L729" s="1273"/>
    </row>
    <row r="730" spans="1:12">
      <c r="A730" s="1254"/>
      <c r="B730" s="1262"/>
      <c r="C730" s="1254"/>
      <c r="D730" s="1254"/>
      <c r="E730" s="1254"/>
      <c r="F730" s="1254"/>
      <c r="G730" s="1254"/>
      <c r="H730" s="1254"/>
      <c r="I730" s="1254"/>
      <c r="J730" s="1254"/>
      <c r="L730" s="1273"/>
    </row>
    <row r="731" spans="1:12">
      <c r="A731" s="1254"/>
      <c r="B731" s="1262"/>
      <c r="C731" s="1254"/>
      <c r="D731" s="1254"/>
      <c r="E731" s="1254"/>
      <c r="F731" s="1254"/>
      <c r="G731" s="1254"/>
      <c r="H731" s="1254"/>
      <c r="I731" s="1254"/>
      <c r="J731" s="1254"/>
      <c r="L731" s="1273"/>
    </row>
    <row r="732" spans="1:12">
      <c r="A732" s="1254"/>
      <c r="B732" s="1262"/>
      <c r="C732" s="1254"/>
      <c r="D732" s="1254"/>
      <c r="E732" s="1254"/>
      <c r="F732" s="1254"/>
      <c r="G732" s="1254"/>
      <c r="H732" s="1254"/>
      <c r="I732" s="1254"/>
      <c r="J732" s="1254"/>
      <c r="L732" s="1273"/>
    </row>
    <row r="733" spans="1:12">
      <c r="A733" s="1254"/>
      <c r="B733" s="1262"/>
      <c r="C733" s="1254"/>
      <c r="D733" s="1254"/>
      <c r="E733" s="1254"/>
      <c r="F733" s="1254"/>
      <c r="G733" s="1254"/>
      <c r="H733" s="1254"/>
      <c r="I733" s="1254"/>
      <c r="J733" s="1254"/>
      <c r="L733" s="1273"/>
    </row>
    <row r="734" spans="1:12">
      <c r="A734" s="1254"/>
      <c r="B734" s="1262"/>
      <c r="C734" s="1254"/>
      <c r="D734" s="1254"/>
      <c r="E734" s="1254"/>
      <c r="F734" s="1254"/>
      <c r="G734" s="1254"/>
      <c r="H734" s="1254"/>
      <c r="I734" s="1254"/>
      <c r="J734" s="1254"/>
      <c r="L734" s="1273"/>
    </row>
    <row r="735" spans="1:12">
      <c r="A735" s="1254"/>
      <c r="B735" s="1262"/>
      <c r="C735" s="1254"/>
      <c r="D735" s="1254"/>
      <c r="E735" s="1254"/>
      <c r="F735" s="1254"/>
      <c r="G735" s="1254"/>
      <c r="H735" s="1254"/>
      <c r="I735" s="1254"/>
      <c r="J735" s="1254"/>
      <c r="L735" s="1273"/>
    </row>
    <row r="736" spans="1:12">
      <c r="A736" s="1254"/>
      <c r="B736" s="1262"/>
      <c r="C736" s="1254"/>
      <c r="D736" s="1254"/>
      <c r="E736" s="1254"/>
      <c r="F736" s="1254"/>
      <c r="G736" s="1254"/>
      <c r="H736" s="1254"/>
      <c r="I736" s="1254"/>
      <c r="J736" s="1254"/>
      <c r="L736" s="1273"/>
    </row>
    <row r="737" spans="1:12">
      <c r="A737" s="1254"/>
      <c r="B737" s="1262"/>
      <c r="C737" s="1254"/>
      <c r="D737" s="1254"/>
      <c r="E737" s="1254"/>
      <c r="F737" s="1254"/>
      <c r="G737" s="1254"/>
      <c r="H737" s="1254"/>
      <c r="I737" s="1254"/>
      <c r="J737" s="1254"/>
      <c r="L737" s="1273"/>
    </row>
    <row r="738" spans="1:12">
      <c r="A738" s="1254"/>
      <c r="B738" s="1262"/>
      <c r="C738" s="1254"/>
      <c r="D738" s="1254"/>
      <c r="E738" s="1254"/>
      <c r="F738" s="1254"/>
      <c r="G738" s="1254"/>
      <c r="H738" s="1254"/>
      <c r="I738" s="1254"/>
      <c r="J738" s="1254"/>
      <c r="L738" s="1273"/>
    </row>
    <row r="739" spans="1:12">
      <c r="A739" s="1254"/>
      <c r="B739" s="1262"/>
      <c r="C739" s="1254"/>
      <c r="D739" s="1254"/>
      <c r="E739" s="1254"/>
      <c r="F739" s="1254"/>
      <c r="G739" s="1254"/>
      <c r="H739" s="1254"/>
      <c r="I739" s="1254"/>
      <c r="J739" s="1254"/>
      <c r="L739" s="1273"/>
    </row>
    <row r="740" spans="1:12">
      <c r="A740" s="1254"/>
      <c r="B740" s="1262"/>
      <c r="C740" s="1254"/>
      <c r="D740" s="1254"/>
      <c r="E740" s="1254"/>
      <c r="F740" s="1254"/>
      <c r="G740" s="1254"/>
      <c r="H740" s="1254"/>
      <c r="I740" s="1254"/>
      <c r="J740" s="1254"/>
      <c r="L740" s="1273"/>
    </row>
    <row r="741" spans="1:12">
      <c r="A741" s="1254"/>
      <c r="B741" s="1262"/>
      <c r="C741" s="1254"/>
      <c r="D741" s="1254"/>
      <c r="E741" s="1254"/>
      <c r="F741" s="1254"/>
      <c r="G741" s="1254"/>
      <c r="H741" s="1254"/>
      <c r="I741" s="1254"/>
      <c r="J741" s="1254"/>
      <c r="L741" s="1273"/>
    </row>
    <row r="742" spans="1:12">
      <c r="A742" s="1254"/>
      <c r="B742" s="1262"/>
      <c r="C742" s="1254"/>
      <c r="D742" s="1254"/>
      <c r="E742" s="1254"/>
      <c r="F742" s="1254"/>
      <c r="G742" s="1254"/>
      <c r="H742" s="1254"/>
      <c r="I742" s="1254"/>
      <c r="J742" s="1254"/>
      <c r="L742" s="1273"/>
    </row>
    <row r="743" spans="1:12">
      <c r="A743" s="1254"/>
      <c r="B743" s="1262"/>
      <c r="C743" s="1254"/>
      <c r="D743" s="1254"/>
      <c r="E743" s="1254"/>
      <c r="F743" s="1254"/>
      <c r="G743" s="1254"/>
      <c r="H743" s="1254"/>
      <c r="I743" s="1254"/>
      <c r="J743" s="1254"/>
      <c r="L743" s="1273"/>
    </row>
    <row r="744" spans="1:12">
      <c r="A744" s="1254"/>
      <c r="B744" s="1262"/>
      <c r="C744" s="1254"/>
      <c r="D744" s="1254"/>
      <c r="E744" s="1254"/>
      <c r="F744" s="1254"/>
      <c r="G744" s="1254"/>
      <c r="H744" s="1254"/>
      <c r="I744" s="1254"/>
      <c r="J744" s="1254"/>
      <c r="L744" s="1273"/>
    </row>
    <row r="745" spans="1:12">
      <c r="A745" s="1254"/>
      <c r="B745" s="1262"/>
      <c r="C745" s="1254"/>
      <c r="D745" s="1254"/>
      <c r="E745" s="1254"/>
      <c r="F745" s="1254"/>
      <c r="G745" s="1254"/>
      <c r="H745" s="1254"/>
      <c r="I745" s="1254"/>
      <c r="J745" s="1254"/>
      <c r="L745" s="1273"/>
    </row>
    <row r="746" spans="1:12">
      <c r="A746" s="1254"/>
      <c r="B746" s="1262"/>
      <c r="C746" s="1254"/>
      <c r="D746" s="1254"/>
      <c r="E746" s="1254"/>
      <c r="F746" s="1254"/>
      <c r="G746" s="1254"/>
      <c r="H746" s="1254"/>
      <c r="I746" s="1254"/>
      <c r="J746" s="1254"/>
      <c r="L746" s="1273"/>
    </row>
    <row r="747" spans="1:12">
      <c r="K747" s="1263" t="s">
        <v>86</v>
      </c>
      <c r="L747" s="1274">
        <f>SUM(L3:L746)</f>
        <v>14.914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J13"/>
  <sheetViews>
    <sheetView showGridLines="0" workbookViewId="0">
      <selection activeCell="E13" sqref="E13"/>
    </sheetView>
  </sheetViews>
  <sheetFormatPr baseColWidth="10" defaultColWidth="11.26953125" defaultRowHeight="12.5"/>
  <cols>
    <col min="1" max="1" width="16.54296875" customWidth="1"/>
    <col min="2" max="3" width="12" customWidth="1"/>
  </cols>
  <sheetData>
    <row r="1" spans="1:10" ht="13">
      <c r="A1" s="6" t="s">
        <v>28</v>
      </c>
      <c r="B1" s="4"/>
      <c r="C1" s="4"/>
      <c r="D1" s="4"/>
      <c r="E1" s="4"/>
      <c r="F1" s="4"/>
      <c r="G1" s="4"/>
    </row>
    <row r="3" spans="1:10">
      <c r="A3" s="435"/>
      <c r="B3" s="918" t="s">
        <v>123</v>
      </c>
      <c r="C3" s="927" t="s">
        <v>124</v>
      </c>
      <c r="D3" s="917" t="s">
        <v>125</v>
      </c>
      <c r="E3" s="932" t="s">
        <v>126</v>
      </c>
      <c r="F3" s="927" t="s">
        <v>127</v>
      </c>
      <c r="G3" s="933" t="s">
        <v>128</v>
      </c>
    </row>
    <row r="4" spans="1:10">
      <c r="A4" s="938" t="s">
        <v>1116</v>
      </c>
      <c r="B4" s="928"/>
      <c r="C4" s="928"/>
      <c r="D4" s="923" t="str">
        <f>IF(ISERROR((B4-C4)/C4),"-",(B4-C4)/C4)</f>
        <v>-</v>
      </c>
      <c r="E4" s="919"/>
      <c r="F4" s="919"/>
      <c r="G4" s="934" t="str">
        <f>IF(ISERROR((E4-F4)/F4),"-",(E4-F4)/F4)</f>
        <v>-</v>
      </c>
      <c r="I4" s="919">
        <v>64049</v>
      </c>
      <c r="J4" s="407">
        <f>I4+B4</f>
        <v>64049</v>
      </c>
    </row>
    <row r="5" spans="1:10">
      <c r="A5" s="749" t="s">
        <v>1117</v>
      </c>
      <c r="B5" s="929"/>
      <c r="C5" s="929"/>
      <c r="D5" s="924" t="str">
        <f>IF(ISERROR((B5-C5)/C5),"-",(B5-C5)/C5)</f>
        <v>-</v>
      </c>
      <c r="E5" s="920"/>
      <c r="F5" s="920"/>
      <c r="G5" s="935" t="str">
        <f>IF(ISERROR((E5-F5)/F5),"-",(E5-F5)/F5)</f>
        <v>-</v>
      </c>
      <c r="I5" s="920">
        <v>47677</v>
      </c>
      <c r="J5" s="407">
        <f t="shared" ref="J5:J6" si="0">I5+B5</f>
        <v>47677</v>
      </c>
    </row>
    <row r="6" spans="1:10">
      <c r="A6" s="753" t="s">
        <v>1118</v>
      </c>
      <c r="B6" s="930"/>
      <c r="C6" s="930"/>
      <c r="D6" s="925" t="str">
        <f>IF(ISERROR((B6-C6)/C6),"-",(B6-C6)/C6)</f>
        <v>-</v>
      </c>
      <c r="E6" s="921"/>
      <c r="F6" s="921"/>
      <c r="G6" s="936" t="str">
        <f>IF(ISERROR((E6-F6)/F6),"-",(E6-F6)/F6)</f>
        <v>-</v>
      </c>
      <c r="I6" s="921">
        <v>4108</v>
      </c>
      <c r="J6" s="407">
        <f t="shared" si="0"/>
        <v>4108</v>
      </c>
    </row>
    <row r="7" spans="1:10" ht="23">
      <c r="A7" s="939" t="s">
        <v>1119</v>
      </c>
      <c r="B7" s="931">
        <f>SUM(B4:B6)</f>
        <v>0</v>
      </c>
      <c r="C7" s="931">
        <f>SUM(C4:C6)</f>
        <v>0</v>
      </c>
      <c r="D7" s="926" t="str">
        <f>IF(ISERROR((B7-C7)/C7),"-",(B7-C7)/C7)</f>
        <v>-</v>
      </c>
      <c r="E7" s="922">
        <f>SUM(E4:E6)</f>
        <v>0</v>
      </c>
      <c r="F7" s="931">
        <f>SUM(F4:F6)</f>
        <v>0</v>
      </c>
      <c r="G7" s="937" t="str">
        <f>IF(ISERROR((E7-F7)/F7),"-",(E7-F7)/F7)</f>
        <v>-</v>
      </c>
    </row>
    <row r="8" spans="1:10" ht="13">
      <c r="A8" s="134"/>
      <c r="B8" s="798"/>
      <c r="C8" s="798"/>
      <c r="D8" s="404"/>
      <c r="E8" s="404"/>
    </row>
    <row r="9" spans="1:10" ht="13">
      <c r="A9" s="134"/>
      <c r="B9" s="404"/>
      <c r="C9" s="406"/>
      <c r="D9" s="403"/>
      <c r="E9" s="404"/>
    </row>
    <row r="10" spans="1:10" ht="13">
      <c r="A10" s="129"/>
      <c r="B10" s="404"/>
      <c r="C10" s="406"/>
      <c r="D10" s="403"/>
      <c r="E10" s="405"/>
    </row>
    <row r="11" spans="1:10" ht="13">
      <c r="A11" s="129"/>
      <c r="B11" s="404"/>
      <c r="C11" s="406"/>
      <c r="D11" s="403"/>
      <c r="E11" s="405"/>
    </row>
    <row r="12" spans="1:10" ht="13">
      <c r="B12" s="404"/>
      <c r="C12" s="406"/>
    </row>
    <row r="13" spans="1:10" ht="13">
      <c r="B13" s="404"/>
      <c r="C13" s="406"/>
    </row>
  </sheetData>
  <pageMargins left="0.78740157499999996" right="0.78740157499999996" top="0.984251969"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P47"/>
  <sheetViews>
    <sheetView showGridLines="0" topLeftCell="A4" zoomScaleNormal="100" workbookViewId="0">
      <selection activeCell="K22" sqref="K22"/>
    </sheetView>
  </sheetViews>
  <sheetFormatPr baseColWidth="10" defaultColWidth="11.453125" defaultRowHeight="12.5"/>
  <cols>
    <col min="1" max="1" width="12.54296875" customWidth="1"/>
    <col min="2" max="3" width="12" customWidth="1"/>
  </cols>
  <sheetData>
    <row r="1" spans="1:14" ht="13">
      <c r="A1" s="425" t="s">
        <v>29</v>
      </c>
      <c r="B1" s="424"/>
      <c r="C1" s="424"/>
      <c r="D1" s="424"/>
      <c r="E1" s="424"/>
      <c r="F1" s="424"/>
      <c r="G1" s="424"/>
      <c r="H1" s="423"/>
    </row>
    <row r="2" spans="1:14">
      <c r="A2" s="219"/>
      <c r="H2" s="420"/>
      <c r="K2" t="s">
        <v>1120</v>
      </c>
    </row>
    <row r="3" spans="1:14">
      <c r="A3" s="422"/>
      <c r="B3" s="421"/>
      <c r="F3" t="s">
        <v>1121</v>
      </c>
      <c r="H3" s="420"/>
    </row>
    <row r="4" spans="1:14">
      <c r="A4" s="886" t="s">
        <v>131</v>
      </c>
      <c r="B4" s="886" t="s">
        <v>973</v>
      </c>
      <c r="C4" s="1297" t="s">
        <v>123</v>
      </c>
      <c r="D4" s="1297" t="s">
        <v>124</v>
      </c>
      <c r="E4" s="890" t="s">
        <v>125</v>
      </c>
      <c r="F4" s="890" t="s">
        <v>126</v>
      </c>
      <c r="G4" s="890" t="s">
        <v>127</v>
      </c>
      <c r="H4" s="890" t="s">
        <v>128</v>
      </c>
      <c r="K4" s="1297" t="s">
        <v>1122</v>
      </c>
      <c r="L4" s="1297" t="s">
        <v>1123</v>
      </c>
    </row>
    <row r="5" spans="1:14" s="415" customFormat="1" ht="12" customHeight="1">
      <c r="A5" s="891" t="s">
        <v>1124</v>
      </c>
      <c r="B5" s="1298" t="s">
        <v>1018</v>
      </c>
      <c r="C5" s="1299"/>
      <c r="D5" s="888"/>
      <c r="E5" s="1300" t="str">
        <f t="shared" ref="E5:E40" si="0">IF(ISERROR((C5-D5)/D5),"-",(C5-D5)/D5)</f>
        <v>-</v>
      </c>
      <c r="F5" s="888"/>
      <c r="G5" s="888"/>
      <c r="H5" s="1302" t="str">
        <f t="shared" ref="H5:H39" si="1">IF(ISERROR((F5-G5)/G5),"-",(F5-G5)/G5)</f>
        <v>-</v>
      </c>
      <c r="I5" s="416"/>
      <c r="J5" s="942" t="s">
        <v>1124</v>
      </c>
      <c r="K5" s="1299"/>
      <c r="L5" s="888"/>
      <c r="N5" s="942">
        <f>K5+C5</f>
        <v>0</v>
      </c>
    </row>
    <row r="6" spans="1:14" s="415" customFormat="1" ht="12" customHeight="1">
      <c r="A6" s="418" t="s">
        <v>1125</v>
      </c>
      <c r="B6" s="1303" t="s">
        <v>1018</v>
      </c>
      <c r="C6" s="1299"/>
      <c r="D6" s="872"/>
      <c r="E6" s="1300" t="str">
        <f t="shared" si="0"/>
        <v>-</v>
      </c>
      <c r="F6" s="872"/>
      <c r="G6" s="872"/>
      <c r="H6" s="1302" t="str">
        <f t="shared" si="1"/>
        <v>-</v>
      </c>
      <c r="I6" s="416"/>
      <c r="J6" s="942" t="s">
        <v>1125</v>
      </c>
      <c r="K6" s="1299"/>
      <c r="L6" s="872"/>
      <c r="N6" s="942">
        <f t="shared" ref="N6:N39" si="2">K6+C6</f>
        <v>0</v>
      </c>
    </row>
    <row r="7" spans="1:14" s="415" customFormat="1" ht="12" customHeight="1">
      <c r="A7" s="418" t="s">
        <v>1126</v>
      </c>
      <c r="B7" s="1303" t="s">
        <v>755</v>
      </c>
      <c r="C7" s="1299"/>
      <c r="D7" s="872"/>
      <c r="E7" s="1300" t="str">
        <f t="shared" si="0"/>
        <v>-</v>
      </c>
      <c r="F7" s="872"/>
      <c r="G7" s="872"/>
      <c r="H7" s="1302" t="str">
        <f t="shared" si="1"/>
        <v>-</v>
      </c>
      <c r="I7" s="416"/>
      <c r="J7" s="942" t="s">
        <v>1126</v>
      </c>
      <c r="K7" s="1299"/>
      <c r="L7" s="872"/>
      <c r="N7" s="942">
        <f t="shared" si="2"/>
        <v>0</v>
      </c>
    </row>
    <row r="8" spans="1:14" s="415" customFormat="1" ht="12" customHeight="1">
      <c r="A8" s="418" t="s">
        <v>1127</v>
      </c>
      <c r="B8" s="1303" t="s">
        <v>1018</v>
      </c>
      <c r="C8" s="1299"/>
      <c r="D8" s="872"/>
      <c r="E8" s="1300" t="str">
        <f t="shared" si="0"/>
        <v>-</v>
      </c>
      <c r="F8" s="872"/>
      <c r="G8" s="872"/>
      <c r="H8" s="1302" t="str">
        <f t="shared" si="1"/>
        <v>-</v>
      </c>
      <c r="I8" s="416"/>
      <c r="J8" s="942" t="s">
        <v>1127</v>
      </c>
      <c r="K8" s="1299"/>
      <c r="L8" s="872"/>
      <c r="N8" s="942">
        <f t="shared" si="2"/>
        <v>0</v>
      </c>
    </row>
    <row r="9" spans="1:14" s="415" customFormat="1" ht="12" customHeight="1">
      <c r="A9" s="418" t="s">
        <v>1128</v>
      </c>
      <c r="B9" s="1303" t="s">
        <v>1018</v>
      </c>
      <c r="C9" s="1299"/>
      <c r="D9" s="872"/>
      <c r="E9" s="1300" t="str">
        <f t="shared" si="0"/>
        <v>-</v>
      </c>
      <c r="F9" s="872"/>
      <c r="G9" s="872"/>
      <c r="H9" s="1302" t="str">
        <f t="shared" si="1"/>
        <v>-</v>
      </c>
      <c r="I9" s="416"/>
      <c r="J9" s="942" t="s">
        <v>1128</v>
      </c>
      <c r="K9" s="1299"/>
      <c r="L9" s="872"/>
      <c r="N9" s="942">
        <f t="shared" si="2"/>
        <v>0</v>
      </c>
    </row>
    <row r="10" spans="1:14" s="415" customFormat="1" ht="12" customHeight="1">
      <c r="A10" s="418" t="s">
        <v>1129</v>
      </c>
      <c r="B10" s="1303" t="s">
        <v>1018</v>
      </c>
      <c r="C10" s="1299"/>
      <c r="D10" s="872"/>
      <c r="E10" s="1300" t="str">
        <f t="shared" si="0"/>
        <v>-</v>
      </c>
      <c r="F10" s="872"/>
      <c r="G10" s="872"/>
      <c r="H10" s="1302" t="str">
        <f t="shared" si="1"/>
        <v>-</v>
      </c>
      <c r="I10" s="416"/>
      <c r="J10" s="942" t="s">
        <v>1129</v>
      </c>
      <c r="K10" s="1299"/>
      <c r="L10" s="872"/>
      <c r="N10" s="942">
        <f t="shared" si="2"/>
        <v>0</v>
      </c>
    </row>
    <row r="11" spans="1:14" s="415" customFormat="1" ht="12" customHeight="1">
      <c r="A11" s="418" t="s">
        <v>1130</v>
      </c>
      <c r="B11" s="1303" t="s">
        <v>1018</v>
      </c>
      <c r="C11" s="1299"/>
      <c r="D11" s="872"/>
      <c r="E11" s="1300" t="str">
        <f t="shared" si="0"/>
        <v>-</v>
      </c>
      <c r="F11" s="872"/>
      <c r="G11" s="872"/>
      <c r="H11" s="1302" t="str">
        <f t="shared" si="1"/>
        <v>-</v>
      </c>
      <c r="I11" s="417"/>
      <c r="J11" s="942" t="s">
        <v>1130</v>
      </c>
      <c r="K11" s="1299"/>
      <c r="L11" s="872"/>
      <c r="N11" s="942">
        <f t="shared" si="2"/>
        <v>0</v>
      </c>
    </row>
    <row r="12" spans="1:14" s="415" customFormat="1" ht="12" customHeight="1">
      <c r="A12" s="418" t="s">
        <v>1131</v>
      </c>
      <c r="B12" s="1303" t="s">
        <v>1018</v>
      </c>
      <c r="C12" s="1299"/>
      <c r="D12" s="872"/>
      <c r="E12" s="1300" t="str">
        <f t="shared" si="0"/>
        <v>-</v>
      </c>
      <c r="F12" s="872"/>
      <c r="G12" s="872"/>
      <c r="H12" s="1302" t="str">
        <f t="shared" si="1"/>
        <v>-</v>
      </c>
      <c r="I12" s="417"/>
      <c r="J12" s="942" t="s">
        <v>1131</v>
      </c>
      <c r="K12" s="1299"/>
      <c r="L12" s="872"/>
      <c r="N12" s="942">
        <f t="shared" si="2"/>
        <v>0</v>
      </c>
    </row>
    <row r="13" spans="1:14" s="415" customFormat="1" ht="12" customHeight="1">
      <c r="A13" s="418" t="s">
        <v>1132</v>
      </c>
      <c r="B13" s="7" t="s">
        <v>1018</v>
      </c>
      <c r="C13" s="888"/>
      <c r="D13" s="872"/>
      <c r="E13" s="1300" t="str">
        <f t="shared" si="0"/>
        <v>-</v>
      </c>
      <c r="F13" s="872"/>
      <c r="G13" s="872"/>
      <c r="H13" s="1302" t="str">
        <f t="shared" si="1"/>
        <v>-</v>
      </c>
      <c r="I13" s="417"/>
      <c r="J13" s="942" t="s">
        <v>1132</v>
      </c>
      <c r="K13" s="888"/>
      <c r="L13" s="872"/>
      <c r="N13" s="942">
        <f t="shared" si="2"/>
        <v>0</v>
      </c>
    </row>
    <row r="14" spans="1:14" s="415" customFormat="1" ht="12" customHeight="1">
      <c r="A14" s="418" t="s">
        <v>1133</v>
      </c>
      <c r="B14" s="7" t="s">
        <v>755</v>
      </c>
      <c r="C14" s="872"/>
      <c r="D14" s="872"/>
      <c r="E14" s="1300" t="str">
        <f t="shared" si="0"/>
        <v>-</v>
      </c>
      <c r="F14" s="872"/>
      <c r="G14" s="872"/>
      <c r="H14" s="1302" t="str">
        <f t="shared" si="1"/>
        <v>-</v>
      </c>
      <c r="I14" s="417"/>
      <c r="J14" s="942" t="s">
        <v>1133</v>
      </c>
      <c r="K14" s="872"/>
      <c r="L14" s="872"/>
      <c r="N14" s="942">
        <f t="shared" si="2"/>
        <v>0</v>
      </c>
    </row>
    <row r="15" spans="1:14" s="415" customFormat="1" ht="12" customHeight="1">
      <c r="A15" s="418" t="s">
        <v>1134</v>
      </c>
      <c r="B15" s="7" t="s">
        <v>1018</v>
      </c>
      <c r="C15" s="872"/>
      <c r="D15" s="872"/>
      <c r="E15" s="1300" t="str">
        <f t="shared" si="0"/>
        <v>-</v>
      </c>
      <c r="F15" s="872"/>
      <c r="G15" s="872"/>
      <c r="H15" s="1302" t="str">
        <f t="shared" si="1"/>
        <v>-</v>
      </c>
      <c r="I15" s="417"/>
      <c r="J15" s="942" t="s">
        <v>1134</v>
      </c>
      <c r="K15" s="872"/>
      <c r="L15" s="872"/>
      <c r="N15" s="942">
        <f t="shared" si="2"/>
        <v>0</v>
      </c>
    </row>
    <row r="16" spans="1:14" s="415" customFormat="1" ht="12" customHeight="1">
      <c r="A16" s="418" t="s">
        <v>1135</v>
      </c>
      <c r="B16" s="7" t="s">
        <v>755</v>
      </c>
      <c r="C16" s="872"/>
      <c r="D16" s="872"/>
      <c r="E16" s="1300" t="str">
        <f t="shared" si="0"/>
        <v>-</v>
      </c>
      <c r="F16" s="872"/>
      <c r="G16" s="872"/>
      <c r="H16" s="1302" t="str">
        <f t="shared" si="1"/>
        <v>-</v>
      </c>
      <c r="I16" s="417"/>
      <c r="J16" s="942" t="s">
        <v>1135</v>
      </c>
      <c r="K16" s="872"/>
      <c r="L16" s="872"/>
      <c r="N16" s="942">
        <f t="shared" si="2"/>
        <v>0</v>
      </c>
    </row>
    <row r="17" spans="1:16" s="415" customFormat="1" ht="12" customHeight="1">
      <c r="A17" s="418" t="s">
        <v>1136</v>
      </c>
      <c r="B17" s="7" t="s">
        <v>1018</v>
      </c>
      <c r="C17" s="872"/>
      <c r="D17" s="872"/>
      <c r="E17" s="1300" t="str">
        <f t="shared" si="0"/>
        <v>-</v>
      </c>
      <c r="F17" s="872"/>
      <c r="G17" s="872"/>
      <c r="H17" s="1302" t="str">
        <f t="shared" si="1"/>
        <v>-</v>
      </c>
      <c r="I17" s="417"/>
      <c r="J17" s="942" t="s">
        <v>1136</v>
      </c>
      <c r="K17" s="872"/>
      <c r="L17" s="872"/>
      <c r="N17" s="942">
        <f t="shared" si="2"/>
        <v>0</v>
      </c>
    </row>
    <row r="18" spans="1:16" s="415" customFormat="1" ht="12" customHeight="1">
      <c r="A18" s="418" t="s">
        <v>1137</v>
      </c>
      <c r="B18" s="7" t="s">
        <v>1018</v>
      </c>
      <c r="C18" s="1304"/>
      <c r="D18" s="1301"/>
      <c r="E18" s="1300" t="str">
        <f t="shared" si="0"/>
        <v>-</v>
      </c>
      <c r="F18" s="1301"/>
      <c r="G18" s="1301"/>
      <c r="H18" s="1302" t="str">
        <f t="shared" si="1"/>
        <v>-</v>
      </c>
      <c r="I18" s="417"/>
      <c r="J18" s="942" t="s">
        <v>1137</v>
      </c>
      <c r="K18" s="1304"/>
      <c r="L18" s="872"/>
      <c r="N18" s="942">
        <f t="shared" si="2"/>
        <v>0</v>
      </c>
    </row>
    <row r="19" spans="1:16" s="415" customFormat="1" ht="12" customHeight="1">
      <c r="A19" s="419" t="s">
        <v>1138</v>
      </c>
      <c r="B19" s="7" t="s">
        <v>1018</v>
      </c>
      <c r="C19" s="872"/>
      <c r="D19" s="872"/>
      <c r="E19" s="1305" t="str">
        <f t="shared" si="0"/>
        <v>-</v>
      </c>
      <c r="F19" s="872"/>
      <c r="G19" s="872"/>
      <c r="H19" s="1302" t="str">
        <f t="shared" si="1"/>
        <v>-</v>
      </c>
      <c r="I19" s="417"/>
      <c r="J19" s="942" t="s">
        <v>1138</v>
      </c>
      <c r="K19" s="872"/>
      <c r="L19" s="872"/>
      <c r="N19" s="942">
        <f t="shared" si="2"/>
        <v>0</v>
      </c>
    </row>
    <row r="20" spans="1:16" s="415" customFormat="1" ht="12" customHeight="1">
      <c r="A20" s="419" t="s">
        <v>1139</v>
      </c>
      <c r="B20" s="7" t="s">
        <v>1018</v>
      </c>
      <c r="C20" s="873"/>
      <c r="D20" s="872"/>
      <c r="E20" s="1305" t="str">
        <f t="shared" si="0"/>
        <v>-</v>
      </c>
      <c r="F20" s="872"/>
      <c r="G20" s="872"/>
      <c r="H20" s="1302" t="str">
        <f t="shared" si="1"/>
        <v>-</v>
      </c>
      <c r="I20" s="417"/>
      <c r="J20" s="942" t="s">
        <v>1139</v>
      </c>
      <c r="K20" s="873"/>
      <c r="L20" s="872"/>
      <c r="N20" s="942">
        <f t="shared" si="2"/>
        <v>0</v>
      </c>
    </row>
    <row r="21" spans="1:16" s="415" customFormat="1" ht="12" customHeight="1">
      <c r="A21" s="419" t="s">
        <v>1140</v>
      </c>
      <c r="B21" s="7" t="s">
        <v>755</v>
      </c>
      <c r="C21" s="873"/>
      <c r="D21" s="873"/>
      <c r="E21" s="1305" t="str">
        <f t="shared" si="0"/>
        <v>-</v>
      </c>
      <c r="F21" s="872"/>
      <c r="G21" s="872"/>
      <c r="H21" s="1302" t="str">
        <f t="shared" si="1"/>
        <v>-</v>
      </c>
      <c r="I21" s="417"/>
      <c r="J21" s="942" t="s">
        <v>1140</v>
      </c>
      <c r="K21" s="873"/>
      <c r="L21" s="872"/>
      <c r="N21" s="942">
        <f t="shared" si="2"/>
        <v>0</v>
      </c>
    </row>
    <row r="22" spans="1:16" s="415" customFormat="1" ht="12" customHeight="1">
      <c r="A22" s="419" t="s">
        <v>1141</v>
      </c>
      <c r="B22" s="7" t="s">
        <v>1018</v>
      </c>
      <c r="C22" s="873"/>
      <c r="D22" s="873"/>
      <c r="E22" s="1305" t="str">
        <f t="shared" si="0"/>
        <v>-</v>
      </c>
      <c r="F22" s="872"/>
      <c r="G22" s="872"/>
      <c r="H22" s="1302" t="str">
        <f t="shared" si="1"/>
        <v>-</v>
      </c>
      <c r="I22" s="417"/>
      <c r="J22" s="942" t="s">
        <v>1141</v>
      </c>
      <c r="K22" s="873"/>
      <c r="L22" s="872"/>
      <c r="N22" s="942">
        <f t="shared" si="2"/>
        <v>0</v>
      </c>
    </row>
    <row r="23" spans="1:16" s="415" customFormat="1" ht="12" customHeight="1">
      <c r="A23" s="419" t="s">
        <v>1142</v>
      </c>
      <c r="B23" s="7" t="s">
        <v>1018</v>
      </c>
      <c r="C23" s="873"/>
      <c r="D23" s="873"/>
      <c r="E23" s="1305" t="str">
        <f t="shared" si="0"/>
        <v>-</v>
      </c>
      <c r="F23" s="872"/>
      <c r="G23" s="872"/>
      <c r="H23" s="1302" t="str">
        <f t="shared" si="1"/>
        <v>-</v>
      </c>
      <c r="I23" s="417"/>
      <c r="J23" s="942" t="s">
        <v>1142</v>
      </c>
      <c r="K23" s="873"/>
      <c r="L23" s="872"/>
      <c r="N23" s="942">
        <f t="shared" si="2"/>
        <v>0</v>
      </c>
    </row>
    <row r="24" spans="1:16" s="415" customFormat="1" ht="12" customHeight="1">
      <c r="A24" s="419" t="s">
        <v>1143</v>
      </c>
      <c r="B24" s="7" t="s">
        <v>1018</v>
      </c>
      <c r="C24" s="873"/>
      <c r="D24" s="872"/>
      <c r="E24" s="1305" t="str">
        <f t="shared" si="0"/>
        <v>-</v>
      </c>
      <c r="F24" s="1301"/>
      <c r="G24" s="1301"/>
      <c r="H24" s="1302" t="str">
        <f t="shared" si="1"/>
        <v>-</v>
      </c>
      <c r="I24" s="417"/>
      <c r="J24" s="942"/>
      <c r="K24" s="873"/>
      <c r="L24" s="872"/>
      <c r="N24" s="942">
        <v>0</v>
      </c>
    </row>
    <row r="25" spans="1:16">
      <c r="A25" s="419" t="s">
        <v>1144</v>
      </c>
      <c r="B25" s="7" t="s">
        <v>1018</v>
      </c>
      <c r="C25" s="873"/>
      <c r="D25" s="873"/>
      <c r="E25" s="1305" t="str">
        <f t="shared" si="0"/>
        <v>-</v>
      </c>
      <c r="F25" s="872"/>
      <c r="G25" s="872"/>
      <c r="H25" s="1302" t="str">
        <f t="shared" si="1"/>
        <v>-</v>
      </c>
      <c r="I25" s="417"/>
      <c r="J25" s="942" t="s">
        <v>1144</v>
      </c>
      <c r="K25" s="873"/>
      <c r="L25" s="872"/>
      <c r="M25" s="415"/>
      <c r="N25" s="942">
        <f t="shared" si="2"/>
        <v>0</v>
      </c>
      <c r="O25" s="415"/>
      <c r="P25" s="415"/>
    </row>
    <row r="26" spans="1:16">
      <c r="A26" s="419" t="s">
        <v>1145</v>
      </c>
      <c r="B26" s="7" t="s">
        <v>1018</v>
      </c>
      <c r="C26" s="873"/>
      <c r="D26" s="873"/>
      <c r="E26" s="1305" t="str">
        <f t="shared" si="0"/>
        <v>-</v>
      </c>
      <c r="F26" s="872"/>
      <c r="G26" s="872"/>
      <c r="H26" s="1302" t="str">
        <f t="shared" si="1"/>
        <v>-</v>
      </c>
      <c r="J26" s="942" t="s">
        <v>1145</v>
      </c>
      <c r="K26" s="873"/>
      <c r="L26" s="872"/>
      <c r="N26" s="942">
        <f t="shared" si="2"/>
        <v>0</v>
      </c>
    </row>
    <row r="27" spans="1:16">
      <c r="A27" s="419" t="s">
        <v>1146</v>
      </c>
      <c r="B27" s="7" t="s">
        <v>755</v>
      </c>
      <c r="C27" s="872"/>
      <c r="D27" s="873"/>
      <c r="E27" s="1305" t="str">
        <f t="shared" si="0"/>
        <v>-</v>
      </c>
      <c r="F27" s="872"/>
      <c r="G27" s="872"/>
      <c r="H27" s="1302" t="str">
        <f t="shared" si="1"/>
        <v>-</v>
      </c>
      <c r="J27" s="942" t="s">
        <v>1146</v>
      </c>
      <c r="K27" s="872"/>
      <c r="L27" s="872"/>
      <c r="N27" s="942">
        <f t="shared" si="2"/>
        <v>0</v>
      </c>
    </row>
    <row r="28" spans="1:16">
      <c r="A28" s="419" t="s">
        <v>1147</v>
      </c>
      <c r="B28" s="7" t="s">
        <v>1018</v>
      </c>
      <c r="C28" s="872"/>
      <c r="D28" s="872"/>
      <c r="E28" s="1305" t="str">
        <f t="shared" si="0"/>
        <v>-</v>
      </c>
      <c r="F28" s="872"/>
      <c r="G28" s="872"/>
      <c r="H28" s="1302" t="str">
        <f t="shared" si="1"/>
        <v>-</v>
      </c>
      <c r="J28" s="942" t="s">
        <v>1147</v>
      </c>
      <c r="K28" s="872"/>
      <c r="L28" s="872"/>
      <c r="N28" s="942">
        <f t="shared" si="2"/>
        <v>0</v>
      </c>
    </row>
    <row r="29" spans="1:16">
      <c r="A29" s="419" t="s">
        <v>1148</v>
      </c>
      <c r="B29" s="7" t="s">
        <v>1018</v>
      </c>
      <c r="C29" s="872"/>
      <c r="D29" s="872"/>
      <c r="E29" s="1305" t="str">
        <f t="shared" si="0"/>
        <v>-</v>
      </c>
      <c r="F29" s="872"/>
      <c r="G29" s="872"/>
      <c r="H29" s="1302" t="str">
        <f t="shared" si="1"/>
        <v>-</v>
      </c>
      <c r="J29" s="942" t="s">
        <v>1148</v>
      </c>
      <c r="K29" s="872"/>
      <c r="L29" s="872"/>
      <c r="N29" s="942">
        <f t="shared" si="2"/>
        <v>0</v>
      </c>
    </row>
    <row r="30" spans="1:16">
      <c r="A30" s="419" t="s">
        <v>1149</v>
      </c>
      <c r="B30" s="7" t="s">
        <v>1018</v>
      </c>
      <c r="C30" s="872"/>
      <c r="D30" s="872"/>
      <c r="E30" s="1305" t="str">
        <f t="shared" si="0"/>
        <v>-</v>
      </c>
      <c r="F30" s="872"/>
      <c r="G30" s="872"/>
      <c r="H30" s="1302" t="str">
        <f t="shared" si="1"/>
        <v>-</v>
      </c>
      <c r="J30" s="942" t="s">
        <v>1149</v>
      </c>
      <c r="K30" s="872"/>
      <c r="L30" s="872"/>
      <c r="N30" s="942">
        <f t="shared" si="2"/>
        <v>0</v>
      </c>
    </row>
    <row r="31" spans="1:16">
      <c r="A31" s="419" t="s">
        <v>1150</v>
      </c>
      <c r="B31" s="7" t="s">
        <v>1018</v>
      </c>
      <c r="C31" s="872"/>
      <c r="D31" s="872"/>
      <c r="E31" s="1305" t="str">
        <f t="shared" si="0"/>
        <v>-</v>
      </c>
      <c r="F31" s="872"/>
      <c r="G31" s="872"/>
      <c r="H31" s="1302" t="str">
        <f t="shared" si="1"/>
        <v>-</v>
      </c>
      <c r="J31" s="942" t="s">
        <v>1150</v>
      </c>
      <c r="K31" s="872"/>
      <c r="L31" s="872"/>
      <c r="N31" s="942">
        <f t="shared" si="2"/>
        <v>0</v>
      </c>
    </row>
    <row r="32" spans="1:16">
      <c r="A32" s="419" t="s">
        <v>1151</v>
      </c>
      <c r="B32" s="7" t="s">
        <v>1018</v>
      </c>
      <c r="C32" s="1304"/>
      <c r="D32" s="872"/>
      <c r="E32" s="1300" t="str">
        <f>IF(ISERROR((C32-D33)/D33),"-",(C32-D33)/D33)</f>
        <v>-</v>
      </c>
      <c r="F32" s="872"/>
      <c r="G32" s="872"/>
      <c r="H32" s="1302" t="str">
        <f t="shared" si="1"/>
        <v>-</v>
      </c>
      <c r="J32" s="942" t="s">
        <v>1151</v>
      </c>
      <c r="K32" s="1304"/>
      <c r="L32" s="872"/>
      <c r="N32" s="942">
        <f t="shared" si="2"/>
        <v>0</v>
      </c>
    </row>
    <row r="33" spans="1:14">
      <c r="A33" s="419" t="s">
        <v>1152</v>
      </c>
      <c r="B33" s="7" t="s">
        <v>1018</v>
      </c>
      <c r="C33" s="872"/>
      <c r="D33" s="872"/>
      <c r="E33" s="1305" t="str">
        <f>IF(ISERROR((C33-D34)/D34),"-",(C33-D34)/D34)</f>
        <v>-</v>
      </c>
      <c r="F33" s="872"/>
      <c r="G33" s="872"/>
      <c r="H33" s="1302" t="str">
        <f t="shared" si="1"/>
        <v>-</v>
      </c>
      <c r="J33" s="942" t="s">
        <v>1152</v>
      </c>
      <c r="K33" s="872"/>
      <c r="L33" s="872"/>
      <c r="N33" s="942">
        <f t="shared" si="2"/>
        <v>0</v>
      </c>
    </row>
    <row r="34" spans="1:14">
      <c r="A34" s="419" t="s">
        <v>1153</v>
      </c>
      <c r="B34" s="7" t="s">
        <v>1018</v>
      </c>
      <c r="C34" s="872"/>
      <c r="D34" s="872"/>
      <c r="E34" s="1305" t="str">
        <f>IF(ISERROR((C34-D35)/D35),"-",(C34-D35)/D35)</f>
        <v>-</v>
      </c>
      <c r="F34" s="872"/>
      <c r="G34" s="872"/>
      <c r="H34" s="1302" t="str">
        <f t="shared" si="1"/>
        <v>-</v>
      </c>
      <c r="J34" s="942" t="s">
        <v>1153</v>
      </c>
      <c r="K34" s="872"/>
      <c r="L34" s="872"/>
      <c r="N34" s="942">
        <f t="shared" si="2"/>
        <v>0</v>
      </c>
    </row>
    <row r="35" spans="1:14">
      <c r="A35" s="419" t="s">
        <v>1154</v>
      </c>
      <c r="B35" s="7" t="s">
        <v>894</v>
      </c>
      <c r="C35" s="872"/>
      <c r="D35" s="872"/>
      <c r="E35" s="1305" t="str">
        <f>IF(ISERROR((C35-#REF!)/#REF!),"-",(C35-#REF!)/#REF!)</f>
        <v>-</v>
      </c>
      <c r="F35" s="1301"/>
      <c r="G35" s="1301"/>
      <c r="H35" s="1302" t="str">
        <f t="shared" si="1"/>
        <v>-</v>
      </c>
      <c r="J35" s="942" t="s">
        <v>1154</v>
      </c>
      <c r="K35" s="872"/>
      <c r="L35" s="872"/>
      <c r="N35" s="942">
        <f t="shared" si="2"/>
        <v>0</v>
      </c>
    </row>
    <row r="36" spans="1:14">
      <c r="A36" s="419" t="s">
        <v>1155</v>
      </c>
      <c r="B36" s="7" t="s">
        <v>894</v>
      </c>
      <c r="C36" s="872"/>
      <c r="D36" s="872"/>
      <c r="E36" s="1305" t="str">
        <f t="shared" si="0"/>
        <v>-</v>
      </c>
      <c r="F36" s="1301"/>
      <c r="G36" s="1301"/>
      <c r="H36" s="1302" t="str">
        <f t="shared" si="1"/>
        <v>-</v>
      </c>
      <c r="J36" s="942" t="s">
        <v>1155</v>
      </c>
      <c r="K36" s="872"/>
      <c r="L36" s="872"/>
      <c r="N36" s="942">
        <f t="shared" si="2"/>
        <v>0</v>
      </c>
    </row>
    <row r="37" spans="1:14">
      <c r="A37" s="419" t="s">
        <v>1156</v>
      </c>
      <c r="B37" s="7" t="s">
        <v>894</v>
      </c>
      <c r="C37" s="872"/>
      <c r="D37" s="872"/>
      <c r="E37" s="1305" t="str">
        <f t="shared" si="0"/>
        <v>-</v>
      </c>
      <c r="F37" s="1301"/>
      <c r="G37" s="1301"/>
      <c r="H37" s="1302" t="str">
        <f t="shared" si="1"/>
        <v>-</v>
      </c>
      <c r="J37" s="942" t="s">
        <v>1156</v>
      </c>
      <c r="K37" s="872"/>
      <c r="L37" s="872"/>
      <c r="N37" s="942">
        <f t="shared" si="2"/>
        <v>0</v>
      </c>
    </row>
    <row r="38" spans="1:14" ht="12.75" customHeight="1">
      <c r="A38" s="419" t="s">
        <v>1157</v>
      </c>
      <c r="B38" s="7" t="s">
        <v>1018</v>
      </c>
      <c r="C38" s="872"/>
      <c r="D38" s="872"/>
      <c r="E38" s="1305" t="str">
        <f t="shared" si="0"/>
        <v>-</v>
      </c>
      <c r="F38" s="1301"/>
      <c r="G38" s="1301"/>
      <c r="H38" s="1302" t="str">
        <f t="shared" si="1"/>
        <v>-</v>
      </c>
      <c r="J38" s="942" t="s">
        <v>1157</v>
      </c>
      <c r="K38" s="872"/>
      <c r="L38" s="872"/>
      <c r="N38" s="942">
        <f t="shared" si="2"/>
        <v>0</v>
      </c>
    </row>
    <row r="39" spans="1:14">
      <c r="A39" s="418" t="s">
        <v>1158</v>
      </c>
      <c r="B39" s="7" t="s">
        <v>1018</v>
      </c>
      <c r="C39" s="872"/>
      <c r="D39" s="872"/>
      <c r="E39" s="1305" t="str">
        <f t="shared" si="0"/>
        <v>-</v>
      </c>
      <c r="F39" s="1301"/>
      <c r="G39" s="1301"/>
      <c r="H39" s="1302" t="str">
        <f t="shared" si="1"/>
        <v>-</v>
      </c>
      <c r="J39" s="942" t="s">
        <v>1158</v>
      </c>
      <c r="K39" s="872"/>
      <c r="L39" s="872"/>
      <c r="N39" s="942">
        <f t="shared" si="2"/>
        <v>0</v>
      </c>
    </row>
    <row r="40" spans="1:14">
      <c r="A40" s="892" t="s">
        <v>86</v>
      </c>
      <c r="B40" s="893"/>
      <c r="C40" s="894">
        <f>SUM(C5:C39)</f>
        <v>0</v>
      </c>
      <c r="D40" s="894">
        <f>SUM(D5:D39)</f>
        <v>0</v>
      </c>
      <c r="E40" s="1306" t="str">
        <f t="shared" si="0"/>
        <v>-</v>
      </c>
      <c r="F40" s="894">
        <f>SUM(F5:F39)</f>
        <v>0</v>
      </c>
      <c r="G40" s="894">
        <f>SUM(G5:G39)</f>
        <v>0</v>
      </c>
      <c r="H40" s="895" t="str">
        <f>IF(ISERROR((F40-G40)/G40),"-",(F40-G40)/G40)</f>
        <v>-</v>
      </c>
      <c r="J40" s="942"/>
      <c r="K40" s="894">
        <v>429250</v>
      </c>
      <c r="L40" s="894">
        <f>SUM(L5:L39)</f>
        <v>0</v>
      </c>
      <c r="N40" s="942"/>
    </row>
    <row r="41" spans="1:14" ht="13">
      <c r="A41" s="134"/>
      <c r="B41" s="798"/>
      <c r="C41" s="827"/>
      <c r="D41" s="412"/>
      <c r="E41" s="404"/>
      <c r="J41" s="942"/>
    </row>
    <row r="42" spans="1:14" ht="13">
      <c r="A42" s="129"/>
      <c r="D42" s="405">
        <v>21841</v>
      </c>
      <c r="E42" s="405"/>
      <c r="J42" s="942"/>
    </row>
    <row r="43" spans="1:14" ht="13">
      <c r="A43" s="414"/>
      <c r="B43" s="404" t="s">
        <v>1159</v>
      </c>
      <c r="C43" s="412">
        <f>SUM(C5:C12)</f>
        <v>0</v>
      </c>
      <c r="D43" s="412">
        <f>SUM(D5:D12)</f>
        <v>0</v>
      </c>
      <c r="E43" s="405" t="s">
        <v>1160</v>
      </c>
      <c r="J43" s="942"/>
    </row>
    <row r="44" spans="1:14" ht="13">
      <c r="B44" s="404" t="s">
        <v>1161</v>
      </c>
      <c r="C44" s="412">
        <f>SUM(C18:C39)</f>
        <v>0</v>
      </c>
      <c r="D44" s="412">
        <f>SUM(D18:D39)</f>
        <v>0</v>
      </c>
    </row>
    <row r="45" spans="1:14" ht="13">
      <c r="B45" s="413" t="s">
        <v>1118</v>
      </c>
      <c r="C45" s="412">
        <f>SUM(C13:C17)</f>
        <v>0</v>
      </c>
      <c r="D45" s="412">
        <f>SUM(D13:D17)</f>
        <v>0</v>
      </c>
    </row>
    <row r="46" spans="1:14">
      <c r="A46" s="795"/>
    </row>
    <row r="47" spans="1:14">
      <c r="A47" s="795"/>
    </row>
  </sheetData>
  <pageMargins left="0.59" right="0.62" top="0.984251969" bottom="0.984251969" header="0.4921259845" footer="0.4921259845"/>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AW44"/>
  <sheetViews>
    <sheetView showGridLines="0" zoomScaleNormal="100" workbookViewId="0">
      <selection activeCell="AA18" sqref="AA18"/>
    </sheetView>
  </sheetViews>
  <sheetFormatPr baseColWidth="10" defaultColWidth="11.26953125" defaultRowHeight="12.5"/>
  <cols>
    <col min="1" max="1" width="14.453125" customWidth="1"/>
    <col min="2" max="2" width="7.453125" style="1308" customWidth="1"/>
    <col min="3" max="3" width="5.54296875" customWidth="1"/>
    <col min="4" max="4" width="8.54296875" customWidth="1"/>
    <col min="5" max="5" width="6.453125" customWidth="1"/>
    <col min="6" max="6" width="4.54296875" customWidth="1"/>
    <col min="7" max="7" width="12.453125" customWidth="1"/>
    <col min="8" max="8" width="4.54296875" customWidth="1"/>
    <col min="9" max="9" width="3.453125" bestFit="1" customWidth="1"/>
    <col min="10" max="10" width="12" customWidth="1"/>
    <col min="11" max="11" width="4.453125" bestFit="1" customWidth="1"/>
    <col min="12" max="12" width="3.453125" bestFit="1" customWidth="1"/>
    <col min="13" max="13" width="12" customWidth="1"/>
    <col min="14" max="14" width="5" customWidth="1"/>
    <col min="15" max="15" width="3.453125" bestFit="1" customWidth="1"/>
    <col min="16" max="16" width="10.54296875" customWidth="1"/>
    <col min="17" max="17" width="6.453125" customWidth="1"/>
    <col min="18" max="18" width="5.453125" customWidth="1"/>
    <col min="19" max="19" width="10.54296875" customWidth="1"/>
    <col min="20" max="20" width="9.453125" customWidth="1"/>
    <col min="21" max="21" width="10.453125" customWidth="1"/>
    <col min="22" max="22" width="9.54296875" customWidth="1"/>
    <col min="23" max="23" width="7" customWidth="1"/>
    <col min="24" max="24" width="5.54296875" customWidth="1"/>
    <col min="25" max="25" width="7.453125" customWidth="1"/>
    <col min="26" max="26" width="13.453125" bestFit="1" customWidth="1"/>
  </cols>
  <sheetData>
    <row r="1" spans="1:49" ht="13">
      <c r="A1" s="6" t="s">
        <v>30</v>
      </c>
      <c r="B1" s="1307"/>
      <c r="C1" s="4"/>
      <c r="D1" s="4"/>
      <c r="E1" s="4"/>
      <c r="F1" s="4"/>
      <c r="G1" s="4"/>
      <c r="H1" s="4"/>
      <c r="I1" s="4"/>
      <c r="J1" s="4"/>
      <c r="K1" s="4"/>
      <c r="L1" s="4"/>
      <c r="M1" s="4"/>
      <c r="N1" s="4"/>
      <c r="O1" s="4"/>
      <c r="P1" s="4"/>
      <c r="Q1" s="4"/>
      <c r="R1" s="4"/>
      <c r="S1" s="4"/>
    </row>
    <row r="3" spans="1:49" ht="13.4" customHeight="1">
      <c r="A3" s="1747" t="s">
        <v>131</v>
      </c>
      <c r="B3" s="1746" t="s">
        <v>1162</v>
      </c>
      <c r="C3" s="1746"/>
      <c r="D3" s="1746"/>
      <c r="E3" s="1744" t="s">
        <v>1163</v>
      </c>
      <c r="F3" s="1744"/>
      <c r="G3" s="1744"/>
      <c r="H3" s="1744"/>
      <c r="I3" s="1744"/>
      <c r="J3" s="1744"/>
      <c r="K3" s="1744"/>
      <c r="L3" s="1744"/>
      <c r="M3" s="1744"/>
      <c r="N3" s="1744"/>
      <c r="O3" s="1744"/>
      <c r="P3" s="1744"/>
      <c r="Q3" s="1744"/>
      <c r="R3" s="1744"/>
      <c r="S3" s="1744"/>
      <c r="T3" s="1744"/>
      <c r="U3" s="1744"/>
      <c r="V3" s="1744"/>
      <c r="W3" s="1746" t="s">
        <v>1164</v>
      </c>
      <c r="X3" s="1746"/>
      <c r="Y3" s="1746"/>
    </row>
    <row r="4" spans="1:49" ht="22.5" customHeight="1">
      <c r="A4" s="1747"/>
      <c r="B4" s="1746"/>
      <c r="C4" s="1746"/>
      <c r="D4" s="1746"/>
      <c r="E4" s="1744" t="s">
        <v>1165</v>
      </c>
      <c r="F4" s="1744"/>
      <c r="G4" s="1744"/>
      <c r="H4" s="1744" t="s">
        <v>1166</v>
      </c>
      <c r="I4" s="1744"/>
      <c r="J4" s="1744"/>
      <c r="K4" s="1745" t="s">
        <v>1167</v>
      </c>
      <c r="L4" s="1745"/>
      <c r="M4" s="1745"/>
      <c r="N4" s="1748" t="s">
        <v>1168</v>
      </c>
      <c r="O4" s="1749"/>
      <c r="P4" s="1750"/>
      <c r="Q4" s="1744" t="s">
        <v>1169</v>
      </c>
      <c r="R4" s="1744"/>
      <c r="S4" s="1744"/>
      <c r="T4" s="1744" t="s">
        <v>1170</v>
      </c>
      <c r="U4" s="1744"/>
      <c r="V4" s="1744"/>
      <c r="W4" s="1746" t="s">
        <v>1164</v>
      </c>
      <c r="X4" s="1746"/>
      <c r="Y4" s="1746"/>
    </row>
    <row r="5" spans="1:49" ht="23">
      <c r="A5" s="1747"/>
      <c r="B5" s="1309" t="s">
        <v>123</v>
      </c>
      <c r="C5" s="885" t="s">
        <v>124</v>
      </c>
      <c r="D5" s="886" t="s">
        <v>1171</v>
      </c>
      <c r="E5" s="886" t="s">
        <v>123</v>
      </c>
      <c r="F5" s="886" t="s">
        <v>124</v>
      </c>
      <c r="G5" s="886" t="s">
        <v>1171</v>
      </c>
      <c r="H5" s="886" t="s">
        <v>123</v>
      </c>
      <c r="I5" s="886" t="s">
        <v>124</v>
      </c>
      <c r="J5" s="886" t="s">
        <v>1171</v>
      </c>
      <c r="K5" s="886" t="s">
        <v>123</v>
      </c>
      <c r="L5" s="886" t="s">
        <v>124</v>
      </c>
      <c r="M5" s="886" t="s">
        <v>1171</v>
      </c>
      <c r="N5" s="886" t="s">
        <v>123</v>
      </c>
      <c r="O5" s="886" t="s">
        <v>124</v>
      </c>
      <c r="P5" s="886" t="s">
        <v>1171</v>
      </c>
      <c r="Q5" s="886" t="s">
        <v>123</v>
      </c>
      <c r="R5" s="886" t="s">
        <v>124</v>
      </c>
      <c r="S5" s="886" t="s">
        <v>1171</v>
      </c>
      <c r="T5" s="886" t="s">
        <v>123</v>
      </c>
      <c r="U5" s="886" t="s">
        <v>124</v>
      </c>
      <c r="V5" s="886" t="s">
        <v>1171</v>
      </c>
      <c r="W5" s="886" t="s">
        <v>123</v>
      </c>
      <c r="X5" s="886" t="s">
        <v>124</v>
      </c>
      <c r="Y5" s="886" t="s">
        <v>1171</v>
      </c>
    </row>
    <row r="6" spans="1:49" s="2" customFormat="1" ht="12" customHeight="1">
      <c r="A6" s="710" t="s">
        <v>1124</v>
      </c>
      <c r="B6" s="432"/>
      <c r="C6" s="887"/>
      <c r="D6" s="1310" t="str">
        <f t="shared" ref="D6:D41" si="0">IF(ISERROR((B6-C6)/C6),"-",(B6-C6)/C6)</f>
        <v>-</v>
      </c>
      <c r="E6" s="710"/>
      <c r="F6" s="710"/>
      <c r="G6" s="1310" t="str">
        <f t="shared" ref="G6:G41" si="1">IF(ISERROR((E6-F6)/F6),"-",(E6-F6)/F6)</f>
        <v>-</v>
      </c>
      <c r="H6" s="710"/>
      <c r="I6" s="710"/>
      <c r="J6" s="1311" t="str">
        <f t="shared" ref="J6:J41" si="2">IF(ISERROR((H6-I6)/I6),"-",(H6-I6)/I6)</f>
        <v>-</v>
      </c>
      <c r="K6" s="710"/>
      <c r="L6" s="710"/>
      <c r="M6" s="1310" t="str">
        <f t="shared" ref="M6:M41" si="3">IF(ISERROR((K6-L6)/L6),"-",(K6-L6)/L6)</f>
        <v>-</v>
      </c>
      <c r="N6" s="1312"/>
      <c r="O6" s="1312"/>
      <c r="P6" s="1310" t="str">
        <f t="shared" ref="P6:P41" si="4">IF(ISERROR((N6-O6)/O6),"-",(N6-O6)/O6)</f>
        <v>-</v>
      </c>
      <c r="Q6" s="888"/>
      <c r="R6" s="889"/>
      <c r="S6" s="1310" t="str">
        <f t="shared" ref="S6:S41" si="5">IF(ISERROR((Q6-R6)/R6),"-",(Q6-R6)/R6)</f>
        <v>-</v>
      </c>
      <c r="T6" s="711" t="e">
        <f t="shared" ref="T6:U35" si="6">E6/B6</f>
        <v>#DIV/0!</v>
      </c>
      <c r="U6" s="711" t="e">
        <f t="shared" si="6"/>
        <v>#DIV/0!</v>
      </c>
      <c r="V6" s="1310" t="str">
        <f t="shared" ref="V6:V41" si="7">IF(ISERROR((T6-U6)/U6),"-",(T6-U6)/U6)</f>
        <v>-</v>
      </c>
      <c r="W6" s="1313" t="str">
        <f t="shared" ref="W6:X25" si="8">IF(ISNA(VLOOKUP($A6,$AB:$AW,20,FALSE)),"-",VLOOKUP($A6,$AB:$AW,20,FALSE))</f>
        <v>-</v>
      </c>
      <c r="X6" s="1313" t="str">
        <f t="shared" si="8"/>
        <v>-</v>
      </c>
      <c r="Y6" s="1310" t="s">
        <v>794</v>
      </c>
      <c r="Z6" s="426"/>
      <c r="AA6" s="560"/>
      <c r="AE6" s="874"/>
      <c r="AH6" s="874"/>
      <c r="AK6" s="874"/>
      <c r="AN6" s="874"/>
      <c r="AQ6" s="874"/>
      <c r="AT6" s="874"/>
      <c r="AV6" s="874"/>
    </row>
    <row r="7" spans="1:49" s="2" customFormat="1" ht="12" customHeight="1">
      <c r="A7" s="432" t="s">
        <v>1125</v>
      </c>
      <c r="B7" s="710"/>
      <c r="C7" s="559"/>
      <c r="D7" s="1314" t="str">
        <f t="shared" si="0"/>
        <v>-</v>
      </c>
      <c r="E7" s="432"/>
      <c r="F7" s="432"/>
      <c r="G7" s="1314" t="str">
        <f t="shared" si="1"/>
        <v>-</v>
      </c>
      <c r="H7" s="432"/>
      <c r="I7" s="432"/>
      <c r="J7" s="1315" t="str">
        <f t="shared" si="2"/>
        <v>-</v>
      </c>
      <c r="K7" s="432"/>
      <c r="L7" s="432"/>
      <c r="M7" s="1314" t="str">
        <f t="shared" si="3"/>
        <v>-</v>
      </c>
      <c r="N7" s="1316"/>
      <c r="O7" s="1316"/>
      <c r="P7" s="1310" t="str">
        <f t="shared" si="4"/>
        <v>-</v>
      </c>
      <c r="Q7" s="888"/>
      <c r="R7" s="889"/>
      <c r="S7" s="1314" t="str">
        <f t="shared" si="5"/>
        <v>-</v>
      </c>
      <c r="T7" s="711" t="e">
        <f t="shared" si="6"/>
        <v>#DIV/0!</v>
      </c>
      <c r="U7" s="711" t="e">
        <f t="shared" si="6"/>
        <v>#DIV/0!</v>
      </c>
      <c r="V7" s="1310" t="str">
        <f t="shared" si="7"/>
        <v>-</v>
      </c>
      <c r="W7" s="1313" t="str">
        <f t="shared" si="8"/>
        <v>-</v>
      </c>
      <c r="X7" s="1317" t="str">
        <f t="shared" si="8"/>
        <v>-</v>
      </c>
      <c r="Y7" s="1314" t="str">
        <f t="shared" ref="Y7:Y41" si="9">IF(ISERROR((W7-X7)/X7),"-",(W7-X7)/X7)</f>
        <v>-</v>
      </c>
      <c r="Z7" s="426"/>
      <c r="AA7" s="560"/>
      <c r="AE7" s="874"/>
      <c r="AH7" s="874"/>
      <c r="AK7" s="874"/>
      <c r="AN7" s="874"/>
      <c r="AQ7" s="874"/>
      <c r="AT7" s="874"/>
      <c r="AV7" s="874"/>
    </row>
    <row r="8" spans="1:49" s="2" customFormat="1" ht="12" customHeight="1">
      <c r="A8" s="432" t="s">
        <v>1126</v>
      </c>
      <c r="B8" s="710"/>
      <c r="C8" s="559"/>
      <c r="D8" s="1314" t="str">
        <f t="shared" si="0"/>
        <v>-</v>
      </c>
      <c r="E8" s="432"/>
      <c r="F8" s="432"/>
      <c r="G8" s="1314" t="str">
        <f t="shared" si="1"/>
        <v>-</v>
      </c>
      <c r="H8" s="432"/>
      <c r="I8" s="432"/>
      <c r="J8" s="1315" t="str">
        <f t="shared" si="2"/>
        <v>-</v>
      </c>
      <c r="K8" s="432"/>
      <c r="L8" s="432"/>
      <c r="M8" s="1314" t="str">
        <f t="shared" si="3"/>
        <v>-</v>
      </c>
      <c r="N8" s="1316"/>
      <c r="O8" s="1316"/>
      <c r="P8" s="1310" t="str">
        <f t="shared" si="4"/>
        <v>-</v>
      </c>
      <c r="Q8" s="888"/>
      <c r="R8" s="889"/>
      <c r="S8" s="1314" t="str">
        <f t="shared" si="5"/>
        <v>-</v>
      </c>
      <c r="T8" s="711" t="e">
        <f t="shared" si="6"/>
        <v>#DIV/0!</v>
      </c>
      <c r="U8" s="711" t="e">
        <f t="shared" si="6"/>
        <v>#DIV/0!</v>
      </c>
      <c r="V8" s="1310" t="str">
        <f t="shared" si="7"/>
        <v>-</v>
      </c>
      <c r="W8" s="1313" t="str">
        <f t="shared" si="8"/>
        <v>-</v>
      </c>
      <c r="X8" s="1317" t="str">
        <f t="shared" si="8"/>
        <v>-</v>
      </c>
      <c r="Y8" s="1314" t="str">
        <f t="shared" si="9"/>
        <v>-</v>
      </c>
      <c r="Z8" s="426"/>
      <c r="AA8" s="560"/>
      <c r="AE8" s="874"/>
      <c r="AH8" s="874"/>
      <c r="AK8" s="874"/>
      <c r="AN8" s="874"/>
      <c r="AQ8" s="874"/>
      <c r="AT8" s="874"/>
      <c r="AV8" s="874"/>
    </row>
    <row r="9" spans="1:49" s="2" customFormat="1" ht="12" customHeight="1">
      <c r="A9" s="432" t="s">
        <v>1127</v>
      </c>
      <c r="B9" s="710"/>
      <c r="C9" s="559"/>
      <c r="D9" s="1314" t="str">
        <f t="shared" si="0"/>
        <v>-</v>
      </c>
      <c r="E9" s="432"/>
      <c r="F9" s="432"/>
      <c r="G9" s="1314" t="str">
        <f t="shared" si="1"/>
        <v>-</v>
      </c>
      <c r="H9" s="432"/>
      <c r="I9" s="432"/>
      <c r="J9" s="1315" t="str">
        <f t="shared" si="2"/>
        <v>-</v>
      </c>
      <c r="K9" s="432"/>
      <c r="L9" s="432"/>
      <c r="M9" s="1314" t="str">
        <f t="shared" si="3"/>
        <v>-</v>
      </c>
      <c r="N9" s="1316"/>
      <c r="O9" s="1316"/>
      <c r="P9" s="1310" t="str">
        <f t="shared" si="4"/>
        <v>-</v>
      </c>
      <c r="Q9" s="888"/>
      <c r="R9" s="889"/>
      <c r="S9" s="1314" t="str">
        <f t="shared" si="5"/>
        <v>-</v>
      </c>
      <c r="T9" s="711" t="e">
        <f t="shared" si="6"/>
        <v>#DIV/0!</v>
      </c>
      <c r="U9" s="711" t="e">
        <f t="shared" si="6"/>
        <v>#DIV/0!</v>
      </c>
      <c r="V9" s="1310" t="str">
        <f t="shared" si="7"/>
        <v>-</v>
      </c>
      <c r="W9" s="1313" t="str">
        <f t="shared" si="8"/>
        <v>-</v>
      </c>
      <c r="X9" s="1317" t="str">
        <f t="shared" si="8"/>
        <v>-</v>
      </c>
      <c r="Y9" s="1314" t="str">
        <f t="shared" si="9"/>
        <v>-</v>
      </c>
      <c r="Z9" s="426"/>
      <c r="AA9" s="560"/>
      <c r="AE9" s="874"/>
      <c r="AH9" s="874"/>
      <c r="AK9" s="874"/>
      <c r="AN9" s="874"/>
      <c r="AQ9" s="874"/>
      <c r="AT9" s="874"/>
      <c r="AV9" s="874"/>
      <c r="AW9" s="874"/>
    </row>
    <row r="10" spans="1:49" s="2" customFormat="1" ht="12" customHeight="1">
      <c r="A10" s="432" t="s">
        <v>1128</v>
      </c>
      <c r="B10" s="710"/>
      <c r="C10" s="559"/>
      <c r="D10" s="1314" t="str">
        <f t="shared" si="0"/>
        <v>-</v>
      </c>
      <c r="E10" s="432"/>
      <c r="F10" s="432"/>
      <c r="G10" s="1314" t="str">
        <f t="shared" si="1"/>
        <v>-</v>
      </c>
      <c r="H10" s="432"/>
      <c r="I10" s="432"/>
      <c r="J10" s="1315" t="str">
        <f t="shared" si="2"/>
        <v>-</v>
      </c>
      <c r="K10" s="432"/>
      <c r="L10" s="432"/>
      <c r="M10" s="1314" t="str">
        <f t="shared" si="3"/>
        <v>-</v>
      </c>
      <c r="N10" s="1316"/>
      <c r="O10" s="1316"/>
      <c r="P10" s="1310" t="str">
        <f t="shared" si="4"/>
        <v>-</v>
      </c>
      <c r="Q10" s="888"/>
      <c r="R10" s="889"/>
      <c r="S10" s="1314" t="str">
        <f t="shared" si="5"/>
        <v>-</v>
      </c>
      <c r="T10" s="711" t="e">
        <f t="shared" si="6"/>
        <v>#DIV/0!</v>
      </c>
      <c r="U10" s="711" t="e">
        <f t="shared" si="6"/>
        <v>#DIV/0!</v>
      </c>
      <c r="V10" s="1310" t="str">
        <f t="shared" si="7"/>
        <v>-</v>
      </c>
      <c r="W10" s="1313" t="str">
        <f t="shared" si="8"/>
        <v>-</v>
      </c>
      <c r="X10" s="1317" t="str">
        <f t="shared" si="8"/>
        <v>-</v>
      </c>
      <c r="Y10" s="1314" t="str">
        <f t="shared" si="9"/>
        <v>-</v>
      </c>
      <c r="Z10" s="426"/>
      <c r="AA10" s="560"/>
      <c r="AE10" s="874"/>
      <c r="AH10" s="874"/>
      <c r="AK10" s="874"/>
      <c r="AN10" s="874"/>
      <c r="AQ10" s="874"/>
      <c r="AT10" s="874"/>
      <c r="AV10" s="874"/>
    </row>
    <row r="11" spans="1:49" s="2" customFormat="1" ht="12" customHeight="1">
      <c r="A11" s="432" t="s">
        <v>1129</v>
      </c>
      <c r="B11" s="710"/>
      <c r="C11" s="559"/>
      <c r="D11" s="1314" t="str">
        <f t="shared" si="0"/>
        <v>-</v>
      </c>
      <c r="E11" s="432"/>
      <c r="F11" s="432"/>
      <c r="G11" s="1314" t="str">
        <f t="shared" si="1"/>
        <v>-</v>
      </c>
      <c r="H11" s="432"/>
      <c r="I11" s="432"/>
      <c r="J11" s="1315" t="str">
        <f t="shared" si="2"/>
        <v>-</v>
      </c>
      <c r="K11" s="432"/>
      <c r="L11" s="432"/>
      <c r="M11" s="1314" t="str">
        <f t="shared" si="3"/>
        <v>-</v>
      </c>
      <c r="N11" s="1316"/>
      <c r="O11" s="1316"/>
      <c r="P11" s="1310" t="str">
        <f t="shared" si="4"/>
        <v>-</v>
      </c>
      <c r="Q11" s="888"/>
      <c r="R11" s="889"/>
      <c r="S11" s="1314" t="str">
        <f t="shared" si="5"/>
        <v>-</v>
      </c>
      <c r="T11" s="711" t="e">
        <f t="shared" si="6"/>
        <v>#DIV/0!</v>
      </c>
      <c r="U11" s="711" t="e">
        <f t="shared" si="6"/>
        <v>#DIV/0!</v>
      </c>
      <c r="V11" s="1310" t="str">
        <f t="shared" si="7"/>
        <v>-</v>
      </c>
      <c r="W11" s="1313" t="str">
        <f t="shared" si="8"/>
        <v>-</v>
      </c>
      <c r="X11" s="1317" t="str">
        <f t="shared" si="8"/>
        <v>-</v>
      </c>
      <c r="Y11" s="1314" t="str">
        <f t="shared" si="9"/>
        <v>-</v>
      </c>
      <c r="Z11" s="426"/>
      <c r="AA11" s="560"/>
      <c r="AE11" s="874"/>
      <c r="AH11" s="874"/>
      <c r="AK11" s="874"/>
      <c r="AN11" s="874"/>
      <c r="AQ11" s="874"/>
      <c r="AT11" s="874"/>
      <c r="AV11" s="874"/>
    </row>
    <row r="12" spans="1:49" s="2" customFormat="1" ht="12" customHeight="1">
      <c r="A12" s="432" t="s">
        <v>1130</v>
      </c>
      <c r="B12" s="710"/>
      <c r="C12" s="559"/>
      <c r="D12" s="1314" t="str">
        <f t="shared" si="0"/>
        <v>-</v>
      </c>
      <c r="E12" s="432"/>
      <c r="F12" s="432"/>
      <c r="G12" s="1314" t="str">
        <f t="shared" si="1"/>
        <v>-</v>
      </c>
      <c r="H12" s="432"/>
      <c r="I12" s="432"/>
      <c r="J12" s="1315" t="str">
        <f t="shared" si="2"/>
        <v>-</v>
      </c>
      <c r="K12" s="432"/>
      <c r="L12" s="432"/>
      <c r="M12" s="1314" t="str">
        <f t="shared" si="3"/>
        <v>-</v>
      </c>
      <c r="N12" s="1316"/>
      <c r="O12" s="1316"/>
      <c r="P12" s="1310" t="str">
        <f t="shared" si="4"/>
        <v>-</v>
      </c>
      <c r="Q12" s="888"/>
      <c r="R12" s="889"/>
      <c r="S12" s="1314" t="str">
        <f t="shared" si="5"/>
        <v>-</v>
      </c>
      <c r="T12" s="711" t="e">
        <f t="shared" si="6"/>
        <v>#DIV/0!</v>
      </c>
      <c r="U12" s="711" t="e">
        <f t="shared" si="6"/>
        <v>#DIV/0!</v>
      </c>
      <c r="V12" s="1310" t="str">
        <f t="shared" si="7"/>
        <v>-</v>
      </c>
      <c r="W12" s="1313" t="str">
        <f t="shared" si="8"/>
        <v>-</v>
      </c>
      <c r="X12" s="1317" t="str">
        <f t="shared" si="8"/>
        <v>-</v>
      </c>
      <c r="Y12" s="1314" t="str">
        <f t="shared" si="9"/>
        <v>-</v>
      </c>
      <c r="Z12" s="426"/>
      <c r="AA12" s="560"/>
      <c r="AE12" s="874"/>
      <c r="AH12" s="874"/>
      <c r="AK12" s="874"/>
      <c r="AN12" s="874"/>
      <c r="AQ12" s="874"/>
      <c r="AT12" s="874"/>
      <c r="AV12" s="874"/>
    </row>
    <row r="13" spans="1:49" s="2" customFormat="1" ht="12" customHeight="1">
      <c r="A13" s="432" t="s">
        <v>1131</v>
      </c>
      <c r="B13" s="710"/>
      <c r="C13" s="559"/>
      <c r="D13" s="1314" t="str">
        <f t="shared" si="0"/>
        <v>-</v>
      </c>
      <c r="E13" s="1318"/>
      <c r="F13" s="432"/>
      <c r="G13" s="1314" t="str">
        <f t="shared" si="1"/>
        <v>-</v>
      </c>
      <c r="H13" s="432"/>
      <c r="I13" s="432"/>
      <c r="J13" s="1315" t="str">
        <f t="shared" si="2"/>
        <v>-</v>
      </c>
      <c r="K13" s="432"/>
      <c r="L13" s="432"/>
      <c r="M13" s="1314" t="str">
        <f t="shared" si="3"/>
        <v>-</v>
      </c>
      <c r="N13" s="1316"/>
      <c r="O13" s="1316"/>
      <c r="P13" s="1310" t="str">
        <f t="shared" si="4"/>
        <v>-</v>
      </c>
      <c r="Q13" s="888"/>
      <c r="R13" s="889"/>
      <c r="S13" s="1314" t="str">
        <f t="shared" si="5"/>
        <v>-</v>
      </c>
      <c r="T13" s="711" t="e">
        <f t="shared" si="6"/>
        <v>#DIV/0!</v>
      </c>
      <c r="U13" s="711" t="e">
        <f t="shared" si="6"/>
        <v>#DIV/0!</v>
      </c>
      <c r="V13" s="1310" t="str">
        <f t="shared" si="7"/>
        <v>-</v>
      </c>
      <c r="W13" s="1313" t="str">
        <f t="shared" si="8"/>
        <v>-</v>
      </c>
      <c r="X13" s="1317" t="str">
        <f t="shared" si="8"/>
        <v>-</v>
      </c>
      <c r="Y13" s="1314" t="str">
        <f t="shared" si="9"/>
        <v>-</v>
      </c>
      <c r="Z13" s="426"/>
      <c r="AA13" s="560"/>
      <c r="AE13" s="874"/>
      <c r="AH13" s="874"/>
      <c r="AK13" s="874"/>
      <c r="AN13" s="874"/>
      <c r="AQ13" s="874"/>
      <c r="AT13" s="874"/>
      <c r="AV13" s="874"/>
    </row>
    <row r="14" spans="1:49" s="2" customFormat="1" ht="12" customHeight="1">
      <c r="A14" s="432" t="s">
        <v>1132</v>
      </c>
      <c r="B14" s="710"/>
      <c r="C14" s="559"/>
      <c r="D14" s="1319" t="str">
        <f t="shared" si="0"/>
        <v>-</v>
      </c>
      <c r="E14" s="1320"/>
      <c r="F14" s="432"/>
      <c r="G14" s="1314" t="str">
        <f t="shared" si="1"/>
        <v>-</v>
      </c>
      <c r="H14" s="432"/>
      <c r="I14" s="432"/>
      <c r="J14" s="1315" t="str">
        <f t="shared" si="2"/>
        <v>-</v>
      </c>
      <c r="K14" s="432"/>
      <c r="L14" s="432"/>
      <c r="M14" s="1314" t="str">
        <f t="shared" si="3"/>
        <v>-</v>
      </c>
      <c r="N14" s="1316"/>
      <c r="O14" s="1316"/>
      <c r="P14" s="1310" t="str">
        <f t="shared" si="4"/>
        <v>-</v>
      </c>
      <c r="Q14" s="888"/>
      <c r="R14" s="889"/>
      <c r="S14" s="1314" t="str">
        <f t="shared" si="5"/>
        <v>-</v>
      </c>
      <c r="T14" s="711" t="e">
        <f t="shared" si="6"/>
        <v>#DIV/0!</v>
      </c>
      <c r="U14" s="711" t="e">
        <f t="shared" si="6"/>
        <v>#DIV/0!</v>
      </c>
      <c r="V14" s="1310" t="str">
        <f t="shared" si="7"/>
        <v>-</v>
      </c>
      <c r="W14" s="1313" t="str">
        <f t="shared" si="8"/>
        <v>-</v>
      </c>
      <c r="X14" s="1317" t="str">
        <f t="shared" si="8"/>
        <v>-</v>
      </c>
      <c r="Y14" s="1314" t="str">
        <f t="shared" si="9"/>
        <v>-</v>
      </c>
      <c r="Z14" s="426"/>
      <c r="AA14" s="560"/>
      <c r="AE14" s="874"/>
      <c r="AH14" s="874"/>
      <c r="AK14" s="874"/>
      <c r="AN14" s="874"/>
      <c r="AQ14" s="874"/>
      <c r="AT14" s="874"/>
      <c r="AV14" s="874"/>
    </row>
    <row r="15" spans="1:49" s="2" customFormat="1" ht="12" customHeight="1">
      <c r="A15" s="432" t="s">
        <v>1133</v>
      </c>
      <c r="B15" s="710"/>
      <c r="C15" s="559"/>
      <c r="D15" s="1319" t="str">
        <f t="shared" si="0"/>
        <v>-</v>
      </c>
      <c r="E15" s="1320"/>
      <c r="F15" s="432"/>
      <c r="G15" s="1314" t="str">
        <f t="shared" si="1"/>
        <v>-</v>
      </c>
      <c r="H15" s="432"/>
      <c r="I15" s="432"/>
      <c r="J15" s="1315" t="str">
        <f t="shared" si="2"/>
        <v>-</v>
      </c>
      <c r="K15" s="432"/>
      <c r="L15" s="432"/>
      <c r="M15" s="1314" t="str">
        <f t="shared" si="3"/>
        <v>-</v>
      </c>
      <c r="N15" s="1316"/>
      <c r="O15" s="1316"/>
      <c r="P15" s="1310" t="str">
        <f t="shared" si="4"/>
        <v>-</v>
      </c>
      <c r="Q15" s="888"/>
      <c r="R15" s="889"/>
      <c r="S15" s="1314" t="str">
        <f t="shared" si="5"/>
        <v>-</v>
      </c>
      <c r="T15" s="711" t="e">
        <f t="shared" si="6"/>
        <v>#DIV/0!</v>
      </c>
      <c r="U15" s="711" t="e">
        <f t="shared" si="6"/>
        <v>#DIV/0!</v>
      </c>
      <c r="V15" s="1310" t="str">
        <f t="shared" si="7"/>
        <v>-</v>
      </c>
      <c r="W15" s="1313" t="str">
        <f t="shared" si="8"/>
        <v>-</v>
      </c>
      <c r="X15" s="1317" t="str">
        <f t="shared" si="8"/>
        <v>-</v>
      </c>
      <c r="Y15" s="1314" t="str">
        <f t="shared" si="9"/>
        <v>-</v>
      </c>
      <c r="Z15" s="426"/>
      <c r="AA15" s="560"/>
      <c r="AE15" s="874"/>
      <c r="AH15" s="874"/>
      <c r="AQ15" s="874"/>
      <c r="AT15" s="874"/>
      <c r="AV15" s="874"/>
    </row>
    <row r="16" spans="1:49" s="2" customFormat="1" ht="12" customHeight="1">
      <c r="A16" s="432" t="s">
        <v>1134</v>
      </c>
      <c r="B16" s="710"/>
      <c r="C16" s="559"/>
      <c r="D16" s="1319" t="str">
        <f t="shared" si="0"/>
        <v>-</v>
      </c>
      <c r="E16" s="1320"/>
      <c r="F16" s="432"/>
      <c r="G16" s="1314" t="str">
        <f t="shared" si="1"/>
        <v>-</v>
      </c>
      <c r="H16" s="432"/>
      <c r="I16" s="432"/>
      <c r="J16" s="1315" t="str">
        <f t="shared" si="2"/>
        <v>-</v>
      </c>
      <c r="K16" s="432"/>
      <c r="L16" s="432"/>
      <c r="M16" s="1314" t="str">
        <f t="shared" si="3"/>
        <v>-</v>
      </c>
      <c r="N16" s="1316"/>
      <c r="O16" s="1316"/>
      <c r="P16" s="1310" t="str">
        <f t="shared" si="4"/>
        <v>-</v>
      </c>
      <c r="Q16" s="888"/>
      <c r="R16" s="889"/>
      <c r="S16" s="1314" t="str">
        <f t="shared" si="5"/>
        <v>-</v>
      </c>
      <c r="T16" s="711" t="e">
        <f t="shared" si="6"/>
        <v>#DIV/0!</v>
      </c>
      <c r="U16" s="711" t="e">
        <f t="shared" si="6"/>
        <v>#DIV/0!</v>
      </c>
      <c r="V16" s="1310" t="str">
        <f t="shared" si="7"/>
        <v>-</v>
      </c>
      <c r="W16" s="1313" t="str">
        <f t="shared" si="8"/>
        <v>-</v>
      </c>
      <c r="X16" s="1317" t="str">
        <f t="shared" si="8"/>
        <v>-</v>
      </c>
      <c r="Y16" s="1314" t="str">
        <f t="shared" si="9"/>
        <v>-</v>
      </c>
      <c r="Z16" s="426"/>
      <c r="AA16" s="560"/>
      <c r="AV16" s="874"/>
    </row>
    <row r="17" spans="1:48" s="2" customFormat="1" ht="12" customHeight="1">
      <c r="A17" s="432" t="s">
        <v>1135</v>
      </c>
      <c r="B17" s="710"/>
      <c r="C17" s="559"/>
      <c r="D17" s="1319" t="str">
        <f t="shared" si="0"/>
        <v>-</v>
      </c>
      <c r="E17" s="1320"/>
      <c r="F17" s="432"/>
      <c r="G17" s="1314" t="str">
        <f t="shared" si="1"/>
        <v>-</v>
      </c>
      <c r="H17" s="432"/>
      <c r="I17" s="432"/>
      <c r="J17" s="1315" t="str">
        <f t="shared" si="2"/>
        <v>-</v>
      </c>
      <c r="K17" s="432"/>
      <c r="L17" s="432"/>
      <c r="M17" s="1314" t="str">
        <f t="shared" si="3"/>
        <v>-</v>
      </c>
      <c r="N17" s="1316"/>
      <c r="O17" s="1316"/>
      <c r="P17" s="1310" t="str">
        <f t="shared" si="4"/>
        <v>-</v>
      </c>
      <c r="Q17" s="888"/>
      <c r="R17" s="889"/>
      <c r="S17" s="1314" t="str">
        <f t="shared" si="5"/>
        <v>-</v>
      </c>
      <c r="T17" s="711" t="e">
        <f t="shared" si="6"/>
        <v>#DIV/0!</v>
      </c>
      <c r="U17" s="711" t="e">
        <f t="shared" si="6"/>
        <v>#DIV/0!</v>
      </c>
      <c r="V17" s="1310" t="str">
        <f t="shared" si="7"/>
        <v>-</v>
      </c>
      <c r="W17" s="1313" t="str">
        <f t="shared" si="8"/>
        <v>-</v>
      </c>
      <c r="X17" s="1317" t="str">
        <f t="shared" si="8"/>
        <v>-</v>
      </c>
      <c r="Y17" s="1314" t="str">
        <f t="shared" si="9"/>
        <v>-</v>
      </c>
      <c r="Z17" s="426"/>
      <c r="AA17" s="560"/>
      <c r="AE17" s="874"/>
      <c r="AH17" s="874"/>
      <c r="AK17" s="874"/>
      <c r="AN17" s="874"/>
      <c r="AQ17" s="874"/>
      <c r="AT17" s="874"/>
      <c r="AV17" s="874"/>
    </row>
    <row r="18" spans="1:48" s="2" customFormat="1" ht="12" customHeight="1">
      <c r="A18" s="432" t="s">
        <v>1136</v>
      </c>
      <c r="B18" s="710"/>
      <c r="C18" s="559"/>
      <c r="D18" s="1319" t="str">
        <f t="shared" si="0"/>
        <v>-</v>
      </c>
      <c r="E18" s="1320"/>
      <c r="F18" s="432"/>
      <c r="G18" s="1314" t="str">
        <f t="shared" si="1"/>
        <v>-</v>
      </c>
      <c r="H18" s="432"/>
      <c r="I18" s="432"/>
      <c r="J18" s="1315" t="str">
        <f t="shared" si="2"/>
        <v>-</v>
      </c>
      <c r="K18" s="432"/>
      <c r="L18" s="432"/>
      <c r="M18" s="1314" t="str">
        <f t="shared" si="3"/>
        <v>-</v>
      </c>
      <c r="N18" s="1316"/>
      <c r="O18" s="1316"/>
      <c r="P18" s="1310" t="str">
        <f t="shared" si="4"/>
        <v>-</v>
      </c>
      <c r="Q18" s="888"/>
      <c r="R18" s="889"/>
      <c r="S18" s="1314" t="str">
        <f t="shared" si="5"/>
        <v>-</v>
      </c>
      <c r="T18" s="711" t="e">
        <f t="shared" si="6"/>
        <v>#DIV/0!</v>
      </c>
      <c r="U18" s="711" t="e">
        <f t="shared" si="6"/>
        <v>#DIV/0!</v>
      </c>
      <c r="V18" s="1310" t="str">
        <f t="shared" si="7"/>
        <v>-</v>
      </c>
      <c r="W18" s="1313" t="str">
        <f t="shared" si="8"/>
        <v>-</v>
      </c>
      <c r="X18" s="1317" t="str">
        <f t="shared" si="8"/>
        <v>-</v>
      </c>
      <c r="Y18" s="1314" t="str">
        <f t="shared" si="9"/>
        <v>-</v>
      </c>
      <c r="Z18" s="426"/>
      <c r="AA18" s="560"/>
      <c r="AE18" s="874"/>
      <c r="AH18" s="874"/>
      <c r="AK18" s="874"/>
      <c r="AN18" s="874"/>
      <c r="AQ18" s="874"/>
      <c r="AT18" s="874"/>
      <c r="AV18" s="874"/>
    </row>
    <row r="19" spans="1:48" s="2" customFormat="1" ht="12" customHeight="1">
      <c r="A19" s="561" t="s">
        <v>1137</v>
      </c>
      <c r="B19" s="1321"/>
      <c r="C19" s="559"/>
      <c r="D19" s="1314" t="str">
        <f t="shared" si="0"/>
        <v>-</v>
      </c>
      <c r="E19" s="710"/>
      <c r="F19" s="432"/>
      <c r="G19" s="1314" t="str">
        <f t="shared" si="1"/>
        <v>-</v>
      </c>
      <c r="H19" s="432"/>
      <c r="I19" s="432"/>
      <c r="J19" s="1315" t="str">
        <f t="shared" si="2"/>
        <v>-</v>
      </c>
      <c r="K19" s="432"/>
      <c r="L19" s="432"/>
      <c r="M19" s="1314" t="str">
        <f t="shared" si="3"/>
        <v>-</v>
      </c>
      <c r="N19" s="1316"/>
      <c r="O19" s="1316"/>
      <c r="P19" s="1310" t="str">
        <f t="shared" si="4"/>
        <v>-</v>
      </c>
      <c r="Q19" s="888"/>
      <c r="R19" s="889"/>
      <c r="S19" s="1314" t="str">
        <f t="shared" si="5"/>
        <v>-</v>
      </c>
      <c r="T19" s="711" t="e">
        <f t="shared" si="6"/>
        <v>#DIV/0!</v>
      </c>
      <c r="U19" s="711" t="e">
        <f t="shared" si="6"/>
        <v>#DIV/0!</v>
      </c>
      <c r="V19" s="1310" t="str">
        <f t="shared" si="7"/>
        <v>-</v>
      </c>
      <c r="W19" s="1313" t="str">
        <f t="shared" si="8"/>
        <v>-</v>
      </c>
      <c r="X19" s="1317" t="str">
        <f t="shared" si="8"/>
        <v>-</v>
      </c>
      <c r="Y19" s="1314" t="str">
        <f t="shared" si="9"/>
        <v>-</v>
      </c>
      <c r="Z19" s="426"/>
      <c r="AA19" s="560"/>
      <c r="AE19" s="874"/>
      <c r="AH19" s="874"/>
      <c r="AQ19" s="874"/>
      <c r="AT19" s="874"/>
      <c r="AV19" s="874"/>
    </row>
    <row r="20" spans="1:48" s="2" customFormat="1" ht="12" customHeight="1">
      <c r="A20" s="561" t="s">
        <v>1138</v>
      </c>
      <c r="B20" s="1321"/>
      <c r="C20" s="559"/>
      <c r="D20" s="1314" t="str">
        <f t="shared" si="0"/>
        <v>-</v>
      </c>
      <c r="E20" s="432"/>
      <c r="F20" s="432"/>
      <c r="G20" s="1314" t="str">
        <f t="shared" si="1"/>
        <v>-</v>
      </c>
      <c r="H20" s="432"/>
      <c r="I20" s="432"/>
      <c r="J20" s="1315" t="str">
        <f t="shared" si="2"/>
        <v>-</v>
      </c>
      <c r="K20" s="432"/>
      <c r="L20" s="432"/>
      <c r="M20" s="1314" t="str">
        <f t="shared" si="3"/>
        <v>-</v>
      </c>
      <c r="N20" s="1316"/>
      <c r="O20" s="1316"/>
      <c r="P20" s="1310" t="str">
        <f t="shared" si="4"/>
        <v>-</v>
      </c>
      <c r="Q20" s="888"/>
      <c r="R20" s="889"/>
      <c r="S20" s="1314" t="str">
        <f t="shared" si="5"/>
        <v>-</v>
      </c>
      <c r="T20" s="711" t="e">
        <f t="shared" si="6"/>
        <v>#DIV/0!</v>
      </c>
      <c r="U20" s="711" t="e">
        <f t="shared" si="6"/>
        <v>#DIV/0!</v>
      </c>
      <c r="V20" s="1310" t="str">
        <f t="shared" si="7"/>
        <v>-</v>
      </c>
      <c r="W20" s="1313" t="str">
        <f t="shared" si="8"/>
        <v>-</v>
      </c>
      <c r="X20" s="1317" t="str">
        <f t="shared" si="8"/>
        <v>-</v>
      </c>
      <c r="Y20" s="1314" t="str">
        <f t="shared" si="9"/>
        <v>-</v>
      </c>
      <c r="Z20" s="426"/>
      <c r="AA20" s="560"/>
      <c r="AE20" s="874"/>
      <c r="AH20" s="874"/>
      <c r="AK20" s="874"/>
      <c r="AN20" s="874"/>
      <c r="AQ20" s="874"/>
      <c r="AT20" s="874"/>
      <c r="AV20" s="874"/>
    </row>
    <row r="21" spans="1:48" s="2" customFormat="1" ht="12" customHeight="1">
      <c r="A21" s="561" t="s">
        <v>1139</v>
      </c>
      <c r="B21" s="1321"/>
      <c r="C21" s="559"/>
      <c r="D21" s="1314" t="str">
        <f t="shared" si="0"/>
        <v>-</v>
      </c>
      <c r="E21" s="432"/>
      <c r="F21" s="432"/>
      <c r="G21" s="1314" t="str">
        <f t="shared" si="1"/>
        <v>-</v>
      </c>
      <c r="H21" s="432"/>
      <c r="I21" s="432"/>
      <c r="J21" s="1315" t="str">
        <f t="shared" si="2"/>
        <v>-</v>
      </c>
      <c r="K21" s="432"/>
      <c r="L21" s="432"/>
      <c r="M21" s="1314" t="str">
        <f t="shared" si="3"/>
        <v>-</v>
      </c>
      <c r="N21" s="1316"/>
      <c r="O21" s="1316"/>
      <c r="P21" s="1310" t="str">
        <f t="shared" si="4"/>
        <v>-</v>
      </c>
      <c r="Q21" s="888"/>
      <c r="R21" s="889"/>
      <c r="S21" s="1314" t="str">
        <f t="shared" si="5"/>
        <v>-</v>
      </c>
      <c r="T21" s="711" t="e">
        <f t="shared" si="6"/>
        <v>#DIV/0!</v>
      </c>
      <c r="U21" s="711" t="e">
        <f t="shared" si="6"/>
        <v>#DIV/0!</v>
      </c>
      <c r="V21" s="1310" t="str">
        <f t="shared" si="7"/>
        <v>-</v>
      </c>
      <c r="W21" s="1313" t="str">
        <f t="shared" si="8"/>
        <v>-</v>
      </c>
      <c r="X21" s="1317" t="str">
        <f t="shared" si="8"/>
        <v>-</v>
      </c>
      <c r="Y21" s="1314" t="str">
        <f t="shared" si="9"/>
        <v>-</v>
      </c>
      <c r="Z21" s="426"/>
      <c r="AA21" s="560"/>
      <c r="AE21" s="874"/>
      <c r="AH21" s="874"/>
      <c r="AK21" s="874"/>
      <c r="AQ21" s="874"/>
      <c r="AT21" s="874"/>
      <c r="AV21" s="874"/>
    </row>
    <row r="22" spans="1:48" s="2" customFormat="1" ht="12" customHeight="1">
      <c r="A22" s="561" t="s">
        <v>1140</v>
      </c>
      <c r="B22" s="1321"/>
      <c r="C22" s="559"/>
      <c r="D22" s="1314" t="str">
        <f t="shared" si="0"/>
        <v>-</v>
      </c>
      <c r="E22" s="432"/>
      <c r="F22" s="432"/>
      <c r="G22" s="1314" t="str">
        <f t="shared" si="1"/>
        <v>-</v>
      </c>
      <c r="H22" s="432"/>
      <c r="I22" s="432"/>
      <c r="J22" s="1315" t="str">
        <f t="shared" si="2"/>
        <v>-</v>
      </c>
      <c r="K22" s="432"/>
      <c r="L22" s="432"/>
      <c r="M22" s="1314" t="str">
        <f t="shared" si="3"/>
        <v>-</v>
      </c>
      <c r="N22" s="1316"/>
      <c r="O22" s="1316"/>
      <c r="P22" s="1310" t="str">
        <f t="shared" si="4"/>
        <v>-</v>
      </c>
      <c r="Q22" s="888"/>
      <c r="R22" s="889"/>
      <c r="S22" s="1314" t="str">
        <f t="shared" si="5"/>
        <v>-</v>
      </c>
      <c r="T22" s="711" t="e">
        <f t="shared" si="6"/>
        <v>#DIV/0!</v>
      </c>
      <c r="U22" s="711" t="e">
        <f t="shared" si="6"/>
        <v>#DIV/0!</v>
      </c>
      <c r="V22" s="1310" t="str">
        <f t="shared" si="7"/>
        <v>-</v>
      </c>
      <c r="W22" s="1313" t="str">
        <f t="shared" si="8"/>
        <v>-</v>
      </c>
      <c r="X22" s="1317" t="str">
        <f t="shared" si="8"/>
        <v>-</v>
      </c>
      <c r="Y22" s="1314" t="str">
        <f t="shared" si="9"/>
        <v>-</v>
      </c>
      <c r="Z22" s="426"/>
      <c r="AA22" s="560"/>
      <c r="AE22" s="874"/>
      <c r="AH22" s="874"/>
      <c r="AQ22" s="874"/>
      <c r="AT22" s="874"/>
      <c r="AV22" s="874"/>
    </row>
    <row r="23" spans="1:48" s="2" customFormat="1" ht="12" customHeight="1">
      <c r="A23" s="561" t="s">
        <v>1141</v>
      </c>
      <c r="B23" s="1321"/>
      <c r="C23" s="559"/>
      <c r="D23" s="1314" t="str">
        <f t="shared" si="0"/>
        <v>-</v>
      </c>
      <c r="E23" s="432"/>
      <c r="F23" s="432"/>
      <c r="G23" s="1314" t="str">
        <f t="shared" si="1"/>
        <v>-</v>
      </c>
      <c r="H23" s="432"/>
      <c r="I23" s="432"/>
      <c r="J23" s="1314" t="str">
        <f t="shared" si="2"/>
        <v>-</v>
      </c>
      <c r="K23" s="432"/>
      <c r="L23" s="432"/>
      <c r="M23" s="1314" t="str">
        <f t="shared" si="3"/>
        <v>-</v>
      </c>
      <c r="N23" s="1316"/>
      <c r="O23" s="1316"/>
      <c r="P23" s="1310" t="str">
        <f t="shared" si="4"/>
        <v>-</v>
      </c>
      <c r="Q23" s="888"/>
      <c r="R23" s="889"/>
      <c r="S23" s="1314" t="str">
        <f t="shared" si="5"/>
        <v>-</v>
      </c>
      <c r="T23" s="711" t="e">
        <f t="shared" si="6"/>
        <v>#DIV/0!</v>
      </c>
      <c r="U23" s="711" t="e">
        <f t="shared" si="6"/>
        <v>#DIV/0!</v>
      </c>
      <c r="V23" s="1310" t="str">
        <f t="shared" si="7"/>
        <v>-</v>
      </c>
      <c r="W23" s="1313" t="str">
        <f t="shared" si="8"/>
        <v>-</v>
      </c>
      <c r="X23" s="1317" t="str">
        <f t="shared" si="8"/>
        <v>-</v>
      </c>
      <c r="Y23" s="1314" t="str">
        <f t="shared" si="9"/>
        <v>-</v>
      </c>
      <c r="Z23" s="426"/>
      <c r="AA23" s="560"/>
      <c r="AE23" s="874"/>
      <c r="AH23" s="874"/>
      <c r="AK23" s="874"/>
      <c r="AN23" s="874"/>
      <c r="AQ23" s="874"/>
      <c r="AT23" s="874"/>
      <c r="AV23" s="874"/>
    </row>
    <row r="24" spans="1:48" s="2" customFormat="1" ht="12" customHeight="1">
      <c r="A24" s="561" t="s">
        <v>1142</v>
      </c>
      <c r="B24" s="1321"/>
      <c r="C24" s="559"/>
      <c r="D24" s="1314" t="str">
        <f t="shared" si="0"/>
        <v>-</v>
      </c>
      <c r="E24" s="432"/>
      <c r="F24" s="432"/>
      <c r="G24" s="1314" t="str">
        <f t="shared" si="1"/>
        <v>-</v>
      </c>
      <c r="H24" s="432"/>
      <c r="I24" s="432"/>
      <c r="J24" s="1314" t="str">
        <f t="shared" si="2"/>
        <v>-</v>
      </c>
      <c r="K24" s="432"/>
      <c r="L24" s="432"/>
      <c r="M24" s="1314" t="str">
        <f t="shared" si="3"/>
        <v>-</v>
      </c>
      <c r="N24" s="1316"/>
      <c r="O24" s="1316"/>
      <c r="P24" s="1310" t="str">
        <f t="shared" si="4"/>
        <v>-</v>
      </c>
      <c r="Q24" s="888"/>
      <c r="R24" s="889"/>
      <c r="S24" s="1314" t="str">
        <f t="shared" si="5"/>
        <v>-</v>
      </c>
      <c r="T24" s="711" t="e">
        <f t="shared" si="6"/>
        <v>#DIV/0!</v>
      </c>
      <c r="U24" s="711" t="e">
        <f t="shared" si="6"/>
        <v>#DIV/0!</v>
      </c>
      <c r="V24" s="1310" t="str">
        <f t="shared" si="7"/>
        <v>-</v>
      </c>
      <c r="W24" s="1313" t="str">
        <f t="shared" si="8"/>
        <v>-</v>
      </c>
      <c r="X24" s="1317" t="str">
        <f t="shared" si="8"/>
        <v>-</v>
      </c>
      <c r="Y24" s="1314" t="str">
        <f t="shared" si="9"/>
        <v>-</v>
      </c>
      <c r="Z24" s="563"/>
      <c r="AE24" s="874"/>
      <c r="AH24" s="874"/>
      <c r="AK24" s="874"/>
      <c r="AN24" s="874"/>
      <c r="AQ24" s="874"/>
      <c r="AT24" s="874"/>
      <c r="AV24" s="874"/>
    </row>
    <row r="25" spans="1:48" s="2" customFormat="1" ht="12" customHeight="1">
      <c r="A25" s="561" t="s">
        <v>1143</v>
      </c>
      <c r="B25" s="1321"/>
      <c r="C25" s="559"/>
      <c r="D25" s="1314" t="str">
        <f t="shared" si="0"/>
        <v>-</v>
      </c>
      <c r="E25" s="432"/>
      <c r="F25" s="432"/>
      <c r="G25" s="1314" t="str">
        <f t="shared" si="1"/>
        <v>-</v>
      </c>
      <c r="H25" s="432"/>
      <c r="I25" s="432"/>
      <c r="J25" s="1314" t="str">
        <f t="shared" si="2"/>
        <v>-</v>
      </c>
      <c r="K25" s="432"/>
      <c r="L25" s="432"/>
      <c r="M25" s="1314" t="str">
        <f t="shared" si="3"/>
        <v>-</v>
      </c>
      <c r="N25" s="1316"/>
      <c r="O25" s="1316"/>
      <c r="P25" s="1310" t="str">
        <f t="shared" si="4"/>
        <v>-</v>
      </c>
      <c r="Q25" s="888"/>
      <c r="R25" s="889"/>
      <c r="S25" s="1314" t="str">
        <f t="shared" si="5"/>
        <v>-</v>
      </c>
      <c r="T25" s="711" t="e">
        <f t="shared" si="6"/>
        <v>#DIV/0!</v>
      </c>
      <c r="U25" s="711" t="e">
        <f t="shared" si="6"/>
        <v>#DIV/0!</v>
      </c>
      <c r="V25" s="1310" t="str">
        <f t="shared" si="7"/>
        <v>-</v>
      </c>
      <c r="W25" s="1313" t="str">
        <f t="shared" si="8"/>
        <v>-</v>
      </c>
      <c r="X25" s="1317" t="str">
        <f t="shared" si="8"/>
        <v>-</v>
      </c>
      <c r="Y25" s="1314" t="str">
        <f t="shared" si="9"/>
        <v>-</v>
      </c>
      <c r="Z25" s="563"/>
      <c r="AE25" s="874"/>
      <c r="AH25" s="874"/>
      <c r="AK25" s="874"/>
      <c r="AN25" s="874"/>
      <c r="AQ25" s="874"/>
      <c r="AT25" s="874"/>
      <c r="AV25" s="874"/>
    </row>
    <row r="26" spans="1:48">
      <c r="A26" s="561" t="s">
        <v>1144</v>
      </c>
      <c r="B26" s="1321"/>
      <c r="C26" s="559"/>
      <c r="D26" s="1314" t="str">
        <f t="shared" si="0"/>
        <v>-</v>
      </c>
      <c r="E26" s="432"/>
      <c r="F26" s="432"/>
      <c r="G26" s="1314" t="str">
        <f t="shared" si="1"/>
        <v>-</v>
      </c>
      <c r="H26" s="432"/>
      <c r="I26" s="432"/>
      <c r="J26" s="1314" t="str">
        <f t="shared" si="2"/>
        <v>-</v>
      </c>
      <c r="K26" s="432"/>
      <c r="L26" s="432"/>
      <c r="M26" s="1314" t="str">
        <f t="shared" si="3"/>
        <v>-</v>
      </c>
      <c r="N26" s="1316"/>
      <c r="O26" s="1316"/>
      <c r="P26" s="1310" t="str">
        <f t="shared" si="4"/>
        <v>-</v>
      </c>
      <c r="Q26" s="888"/>
      <c r="R26" s="889"/>
      <c r="S26" s="1314" t="str">
        <f t="shared" si="5"/>
        <v>-</v>
      </c>
      <c r="T26" s="711" t="e">
        <f t="shared" si="6"/>
        <v>#DIV/0!</v>
      </c>
      <c r="U26" s="711" t="e">
        <f t="shared" si="6"/>
        <v>#DIV/0!</v>
      </c>
      <c r="V26" s="1310" t="str">
        <f t="shared" si="7"/>
        <v>-</v>
      </c>
      <c r="W26" s="1313" t="str">
        <f t="shared" ref="W26:X41" si="10">IF(ISNA(VLOOKUP($A26,$AB:$AW,20,FALSE)),"-",VLOOKUP($A26,$AB:$AW,20,FALSE))</f>
        <v>-</v>
      </c>
      <c r="X26" s="1317" t="str">
        <f t="shared" si="10"/>
        <v>-</v>
      </c>
      <c r="Y26" s="1314" t="str">
        <f t="shared" si="9"/>
        <v>-</v>
      </c>
      <c r="AC26" s="407"/>
      <c r="AD26" s="407"/>
      <c r="AE26" s="463"/>
      <c r="AG26" s="407"/>
      <c r="AH26" s="463"/>
      <c r="AK26" s="463"/>
      <c r="AN26" s="463"/>
      <c r="AP26" s="407"/>
      <c r="AQ26" s="463"/>
      <c r="AT26" s="463"/>
    </row>
    <row r="27" spans="1:48">
      <c r="A27" s="561" t="s">
        <v>1145</v>
      </c>
      <c r="B27" s="1321"/>
      <c r="C27" s="559"/>
      <c r="D27" s="1314" t="str">
        <f t="shared" si="0"/>
        <v>-</v>
      </c>
      <c r="E27" s="432"/>
      <c r="F27" s="432"/>
      <c r="G27" s="1314" t="str">
        <f t="shared" si="1"/>
        <v>-</v>
      </c>
      <c r="H27" s="432"/>
      <c r="I27" s="432"/>
      <c r="J27" s="1314" t="str">
        <f t="shared" si="2"/>
        <v>-</v>
      </c>
      <c r="K27" s="432"/>
      <c r="L27" s="432"/>
      <c r="M27" s="1314" t="str">
        <f t="shared" si="3"/>
        <v>-</v>
      </c>
      <c r="N27" s="1316"/>
      <c r="O27" s="1316"/>
      <c r="P27" s="1310" t="str">
        <f t="shared" si="4"/>
        <v>-</v>
      </c>
      <c r="Q27" s="888"/>
      <c r="R27" s="889"/>
      <c r="S27" s="1314" t="str">
        <f t="shared" si="5"/>
        <v>-</v>
      </c>
      <c r="T27" s="711" t="e">
        <f t="shared" si="6"/>
        <v>#DIV/0!</v>
      </c>
      <c r="U27" s="711" t="e">
        <f t="shared" si="6"/>
        <v>#DIV/0!</v>
      </c>
      <c r="V27" s="1310" t="str">
        <f t="shared" si="7"/>
        <v>-</v>
      </c>
      <c r="W27" s="1313" t="str">
        <f t="shared" si="10"/>
        <v>-</v>
      </c>
      <c r="X27" s="1317" t="str">
        <f t="shared" si="10"/>
        <v>-</v>
      </c>
      <c r="Y27" s="1314" t="str">
        <f t="shared" si="9"/>
        <v>-</v>
      </c>
    </row>
    <row r="28" spans="1:48">
      <c r="A28" s="561" t="s">
        <v>1146</v>
      </c>
      <c r="B28" s="1321"/>
      <c r="C28" s="559"/>
      <c r="D28" s="1314" t="str">
        <f t="shared" si="0"/>
        <v>-</v>
      </c>
      <c r="E28" s="432"/>
      <c r="F28" s="432"/>
      <c r="G28" s="1314" t="str">
        <f t="shared" si="1"/>
        <v>-</v>
      </c>
      <c r="H28" s="432"/>
      <c r="I28" s="432"/>
      <c r="J28" s="1314" t="str">
        <f t="shared" si="2"/>
        <v>-</v>
      </c>
      <c r="K28" s="432"/>
      <c r="L28" s="432"/>
      <c r="M28" s="1314" t="str">
        <f t="shared" si="3"/>
        <v>-</v>
      </c>
      <c r="N28" s="1316"/>
      <c r="O28" s="1316"/>
      <c r="P28" s="1310" t="str">
        <f t="shared" si="4"/>
        <v>-</v>
      </c>
      <c r="Q28" s="888"/>
      <c r="R28" s="889"/>
      <c r="S28" s="1314" t="str">
        <f t="shared" si="5"/>
        <v>-</v>
      </c>
      <c r="T28" s="711" t="e">
        <f t="shared" si="6"/>
        <v>#DIV/0!</v>
      </c>
      <c r="U28" s="711" t="e">
        <f t="shared" si="6"/>
        <v>#DIV/0!</v>
      </c>
      <c r="V28" s="1310" t="str">
        <f t="shared" si="7"/>
        <v>-</v>
      </c>
      <c r="W28" s="1313" t="str">
        <f t="shared" si="10"/>
        <v>-</v>
      </c>
      <c r="X28" s="1317" t="str">
        <f t="shared" si="10"/>
        <v>-</v>
      </c>
      <c r="Y28" s="1314" t="str">
        <f t="shared" si="9"/>
        <v>-</v>
      </c>
    </row>
    <row r="29" spans="1:48">
      <c r="A29" s="561" t="s">
        <v>1147</v>
      </c>
      <c r="B29" s="1321"/>
      <c r="C29" s="559"/>
      <c r="D29" s="1314" t="str">
        <f t="shared" si="0"/>
        <v>-</v>
      </c>
      <c r="E29" s="432"/>
      <c r="F29" s="432"/>
      <c r="G29" s="1314" t="str">
        <f t="shared" si="1"/>
        <v>-</v>
      </c>
      <c r="H29" s="432"/>
      <c r="I29" s="432"/>
      <c r="J29" s="1314" t="str">
        <f t="shared" si="2"/>
        <v>-</v>
      </c>
      <c r="K29" s="432"/>
      <c r="L29" s="432"/>
      <c r="M29" s="1314" t="str">
        <f t="shared" si="3"/>
        <v>-</v>
      </c>
      <c r="N29" s="1316"/>
      <c r="O29" s="1316"/>
      <c r="P29" s="1310" t="str">
        <f t="shared" si="4"/>
        <v>-</v>
      </c>
      <c r="Q29" s="888"/>
      <c r="R29" s="889"/>
      <c r="S29" s="1314" t="str">
        <f t="shared" si="5"/>
        <v>-</v>
      </c>
      <c r="T29" s="711" t="e">
        <f t="shared" si="6"/>
        <v>#DIV/0!</v>
      </c>
      <c r="U29" s="711" t="e">
        <f t="shared" si="6"/>
        <v>#DIV/0!</v>
      </c>
      <c r="V29" s="1310" t="str">
        <f t="shared" si="7"/>
        <v>-</v>
      </c>
      <c r="W29" s="1313" t="str">
        <f t="shared" si="10"/>
        <v>-</v>
      </c>
      <c r="X29" s="1317" t="str">
        <f t="shared" si="10"/>
        <v>-</v>
      </c>
      <c r="Y29" s="1314" t="str">
        <f t="shared" si="9"/>
        <v>-</v>
      </c>
    </row>
    <row r="30" spans="1:48">
      <c r="A30" s="561" t="s">
        <v>1148</v>
      </c>
      <c r="B30" s="1321"/>
      <c r="C30" s="559"/>
      <c r="D30" s="1314" t="str">
        <f t="shared" si="0"/>
        <v>-</v>
      </c>
      <c r="E30" s="432"/>
      <c r="F30" s="432"/>
      <c r="G30" s="1314" t="str">
        <f t="shared" si="1"/>
        <v>-</v>
      </c>
      <c r="H30" s="432"/>
      <c r="I30" s="432"/>
      <c r="J30" s="1314" t="str">
        <f t="shared" si="2"/>
        <v>-</v>
      </c>
      <c r="K30" s="432"/>
      <c r="L30" s="432"/>
      <c r="M30" s="1314" t="str">
        <f t="shared" si="3"/>
        <v>-</v>
      </c>
      <c r="N30" s="1316"/>
      <c r="O30" s="1316"/>
      <c r="P30" s="1310" t="str">
        <f t="shared" si="4"/>
        <v>-</v>
      </c>
      <c r="Q30" s="888"/>
      <c r="R30" s="889"/>
      <c r="S30" s="1314" t="str">
        <f t="shared" si="5"/>
        <v>-</v>
      </c>
      <c r="T30" s="711" t="e">
        <f t="shared" si="6"/>
        <v>#DIV/0!</v>
      </c>
      <c r="U30" s="711" t="e">
        <f t="shared" si="6"/>
        <v>#DIV/0!</v>
      </c>
      <c r="V30" s="1310" t="str">
        <f t="shared" si="7"/>
        <v>-</v>
      </c>
      <c r="W30" s="1313" t="str">
        <f t="shared" si="10"/>
        <v>-</v>
      </c>
      <c r="X30" s="1317" t="str">
        <f t="shared" si="10"/>
        <v>-</v>
      </c>
      <c r="Y30" s="1314" t="str">
        <f t="shared" si="9"/>
        <v>-</v>
      </c>
    </row>
    <row r="31" spans="1:48">
      <c r="A31" s="561" t="s">
        <v>1149</v>
      </c>
      <c r="B31" s="1321"/>
      <c r="C31" s="559"/>
      <c r="D31" s="1314" t="str">
        <f t="shared" si="0"/>
        <v>-</v>
      </c>
      <c r="E31" s="432"/>
      <c r="F31" s="432"/>
      <c r="G31" s="1314" t="str">
        <f t="shared" si="1"/>
        <v>-</v>
      </c>
      <c r="H31" s="432"/>
      <c r="I31" s="432"/>
      <c r="J31" s="1314" t="str">
        <f t="shared" si="2"/>
        <v>-</v>
      </c>
      <c r="K31" s="432"/>
      <c r="L31" s="432"/>
      <c r="M31" s="1314" t="str">
        <f t="shared" si="3"/>
        <v>-</v>
      </c>
      <c r="N31" s="1316"/>
      <c r="O31" s="1316"/>
      <c r="P31" s="1310" t="str">
        <f t="shared" si="4"/>
        <v>-</v>
      </c>
      <c r="Q31" s="888"/>
      <c r="R31" s="889"/>
      <c r="S31" s="1314" t="str">
        <f t="shared" si="5"/>
        <v>-</v>
      </c>
      <c r="T31" s="711" t="e">
        <f t="shared" si="6"/>
        <v>#DIV/0!</v>
      </c>
      <c r="U31" s="711" t="e">
        <f t="shared" si="6"/>
        <v>#DIV/0!</v>
      </c>
      <c r="V31" s="1310" t="str">
        <f t="shared" si="7"/>
        <v>-</v>
      </c>
      <c r="W31" s="1313" t="str">
        <f t="shared" si="10"/>
        <v>-</v>
      </c>
      <c r="X31" s="1317" t="str">
        <f t="shared" si="10"/>
        <v>-</v>
      </c>
      <c r="Y31" s="1314" t="str">
        <f t="shared" si="9"/>
        <v>-</v>
      </c>
    </row>
    <row r="32" spans="1:48">
      <c r="A32" s="561" t="s">
        <v>1150</v>
      </c>
      <c r="B32" s="1321"/>
      <c r="C32" s="559"/>
      <c r="D32" s="1314" t="str">
        <f t="shared" si="0"/>
        <v>-</v>
      </c>
      <c r="E32" s="432"/>
      <c r="F32" s="432"/>
      <c r="G32" s="1314" t="str">
        <f t="shared" si="1"/>
        <v>-</v>
      </c>
      <c r="H32" s="432"/>
      <c r="I32" s="432"/>
      <c r="J32" s="1314" t="str">
        <f t="shared" si="2"/>
        <v>-</v>
      </c>
      <c r="K32" s="432"/>
      <c r="L32" s="432"/>
      <c r="M32" s="1314" t="str">
        <f t="shared" si="3"/>
        <v>-</v>
      </c>
      <c r="N32" s="1316"/>
      <c r="O32" s="1316"/>
      <c r="P32" s="1310" t="str">
        <f t="shared" si="4"/>
        <v>-</v>
      </c>
      <c r="Q32" s="888"/>
      <c r="R32" s="889"/>
      <c r="S32" s="1314" t="str">
        <f t="shared" si="5"/>
        <v>-</v>
      </c>
      <c r="T32" s="711" t="e">
        <f t="shared" si="6"/>
        <v>#DIV/0!</v>
      </c>
      <c r="U32" s="711" t="e">
        <f t="shared" si="6"/>
        <v>#DIV/0!</v>
      </c>
      <c r="V32" s="1310" t="str">
        <f t="shared" si="7"/>
        <v>-</v>
      </c>
      <c r="W32" s="1313" t="str">
        <f t="shared" si="10"/>
        <v>-</v>
      </c>
      <c r="X32" s="1317" t="str">
        <f t="shared" si="10"/>
        <v>-</v>
      </c>
      <c r="Y32" s="1314" t="str">
        <f t="shared" si="9"/>
        <v>-</v>
      </c>
    </row>
    <row r="33" spans="1:25">
      <c r="A33" s="561" t="s">
        <v>1151</v>
      </c>
      <c r="B33" s="1321"/>
      <c r="C33" s="559"/>
      <c r="D33" s="1314" t="str">
        <f t="shared" si="0"/>
        <v>-</v>
      </c>
      <c r="E33" s="432"/>
      <c r="F33" s="432"/>
      <c r="G33" s="1314" t="str">
        <f t="shared" si="1"/>
        <v>-</v>
      </c>
      <c r="H33" s="432"/>
      <c r="I33" s="432"/>
      <c r="J33" s="1314" t="str">
        <f t="shared" si="2"/>
        <v>-</v>
      </c>
      <c r="K33" s="432"/>
      <c r="L33" s="432"/>
      <c r="M33" s="1314" t="str">
        <f t="shared" si="3"/>
        <v>-</v>
      </c>
      <c r="N33" s="1316"/>
      <c r="O33" s="1316"/>
      <c r="P33" s="1310" t="str">
        <f t="shared" si="4"/>
        <v>-</v>
      </c>
      <c r="Q33" s="888"/>
      <c r="R33" s="889"/>
      <c r="S33" s="1314" t="str">
        <f t="shared" si="5"/>
        <v>-</v>
      </c>
      <c r="T33" s="711" t="e">
        <f t="shared" si="6"/>
        <v>#DIV/0!</v>
      </c>
      <c r="U33" s="711" t="e">
        <f t="shared" si="6"/>
        <v>#DIV/0!</v>
      </c>
      <c r="V33" s="1310" t="str">
        <f t="shared" si="7"/>
        <v>-</v>
      </c>
      <c r="W33" s="1313" t="str">
        <f t="shared" si="10"/>
        <v>-</v>
      </c>
      <c r="X33" s="1317" t="str">
        <f t="shared" si="10"/>
        <v>-</v>
      </c>
      <c r="Y33" s="1314" t="str">
        <f t="shared" si="9"/>
        <v>-</v>
      </c>
    </row>
    <row r="34" spans="1:25">
      <c r="A34" s="561" t="s">
        <v>1152</v>
      </c>
      <c r="B34" s="1321"/>
      <c r="C34" s="559"/>
      <c r="D34" s="1314" t="str">
        <f t="shared" si="0"/>
        <v>-</v>
      </c>
      <c r="E34" s="432"/>
      <c r="F34" s="432"/>
      <c r="G34" s="1314" t="str">
        <f t="shared" si="1"/>
        <v>-</v>
      </c>
      <c r="H34" s="432"/>
      <c r="I34" s="432"/>
      <c r="J34" s="1314" t="str">
        <f t="shared" si="2"/>
        <v>-</v>
      </c>
      <c r="K34" s="432"/>
      <c r="L34" s="432"/>
      <c r="M34" s="1314" t="str">
        <f t="shared" si="3"/>
        <v>-</v>
      </c>
      <c r="N34" s="1316"/>
      <c r="O34" s="1316"/>
      <c r="P34" s="1310" t="str">
        <f t="shared" si="4"/>
        <v>-</v>
      </c>
      <c r="Q34" s="888"/>
      <c r="R34" s="889"/>
      <c r="S34" s="1314" t="str">
        <f t="shared" si="5"/>
        <v>-</v>
      </c>
      <c r="T34" s="711" t="e">
        <f t="shared" si="6"/>
        <v>#DIV/0!</v>
      </c>
      <c r="U34" s="711" t="e">
        <f t="shared" si="6"/>
        <v>#DIV/0!</v>
      </c>
      <c r="V34" s="1310" t="str">
        <f t="shared" si="7"/>
        <v>-</v>
      </c>
      <c r="W34" s="1313" t="str">
        <f t="shared" si="10"/>
        <v>-</v>
      </c>
      <c r="X34" s="1317" t="str">
        <f t="shared" si="10"/>
        <v>-</v>
      </c>
      <c r="Y34" s="1314" t="str">
        <f t="shared" si="9"/>
        <v>-</v>
      </c>
    </row>
    <row r="35" spans="1:25">
      <c r="A35" s="561" t="s">
        <v>1153</v>
      </c>
      <c r="B35" s="1321"/>
      <c r="C35" s="559"/>
      <c r="D35" s="1314" t="str">
        <f t="shared" si="0"/>
        <v>-</v>
      </c>
      <c r="E35" s="432"/>
      <c r="F35" s="432"/>
      <c r="G35" s="1314" t="str">
        <f t="shared" si="1"/>
        <v>-</v>
      </c>
      <c r="H35" s="432"/>
      <c r="I35" s="432"/>
      <c r="J35" s="1314" t="str">
        <f t="shared" si="2"/>
        <v>-</v>
      </c>
      <c r="K35" s="432"/>
      <c r="L35" s="432"/>
      <c r="M35" s="1314" t="str">
        <f t="shared" si="3"/>
        <v>-</v>
      </c>
      <c r="N35" s="1316"/>
      <c r="O35" s="1316"/>
      <c r="P35" s="1310" t="str">
        <f t="shared" si="4"/>
        <v>-</v>
      </c>
      <c r="Q35" s="888"/>
      <c r="R35" s="889"/>
      <c r="S35" s="1314" t="str">
        <f t="shared" si="5"/>
        <v>-</v>
      </c>
      <c r="T35" s="711" t="e">
        <f t="shared" si="6"/>
        <v>#DIV/0!</v>
      </c>
      <c r="U35" s="711" t="e">
        <f t="shared" si="6"/>
        <v>#DIV/0!</v>
      </c>
      <c r="V35" s="1310" t="str">
        <f t="shared" si="7"/>
        <v>-</v>
      </c>
      <c r="W35" s="1313" t="str">
        <f t="shared" si="10"/>
        <v>-</v>
      </c>
      <c r="X35" s="1317" t="str">
        <f t="shared" si="10"/>
        <v>-</v>
      </c>
      <c r="Y35" s="1314" t="str">
        <f t="shared" si="9"/>
        <v>-</v>
      </c>
    </row>
    <row r="36" spans="1:25">
      <c r="A36" s="561" t="s">
        <v>1154</v>
      </c>
      <c r="B36" s="1321"/>
      <c r="C36" s="872"/>
      <c r="D36" s="1314" t="str">
        <f t="shared" si="0"/>
        <v>-</v>
      </c>
      <c r="E36" s="432"/>
      <c r="F36" s="872"/>
      <c r="G36" s="1314" t="str">
        <f t="shared" si="1"/>
        <v>-</v>
      </c>
      <c r="H36" s="432"/>
      <c r="I36" s="432"/>
      <c r="J36" s="1314" t="str">
        <f t="shared" si="2"/>
        <v>-</v>
      </c>
      <c r="K36" s="432"/>
      <c r="L36" s="432"/>
      <c r="M36" s="1314" t="str">
        <f t="shared" si="3"/>
        <v>-</v>
      </c>
      <c r="N36" s="1316"/>
      <c r="O36" s="1316"/>
      <c r="P36" s="1310" t="str">
        <f t="shared" si="4"/>
        <v>-</v>
      </c>
      <c r="Q36" s="888"/>
      <c r="R36" s="889"/>
      <c r="S36" s="1314" t="str">
        <f t="shared" si="5"/>
        <v>-</v>
      </c>
      <c r="T36" s="711" t="e">
        <f t="shared" ref="T36:U41" si="11">E36/B36</f>
        <v>#DIV/0!</v>
      </c>
      <c r="U36" s="711" t="e">
        <f t="shared" si="11"/>
        <v>#DIV/0!</v>
      </c>
      <c r="V36" s="1310" t="str">
        <f t="shared" si="7"/>
        <v>-</v>
      </c>
      <c r="W36" s="1313" t="str">
        <f t="shared" si="10"/>
        <v>-</v>
      </c>
      <c r="X36" s="1317" t="str">
        <f t="shared" si="10"/>
        <v>-</v>
      </c>
      <c r="Y36" s="1314" t="str">
        <f t="shared" si="9"/>
        <v>-</v>
      </c>
    </row>
    <row r="37" spans="1:25">
      <c r="A37" s="561" t="s">
        <v>1155</v>
      </c>
      <c r="B37" s="1321"/>
      <c r="C37" s="872"/>
      <c r="D37" s="1314" t="str">
        <f t="shared" si="0"/>
        <v>-</v>
      </c>
      <c r="E37" s="432"/>
      <c r="F37" s="872"/>
      <c r="G37" s="1314" t="str">
        <f t="shared" si="1"/>
        <v>-</v>
      </c>
      <c r="H37" s="432"/>
      <c r="I37" s="872"/>
      <c r="J37" s="1314" t="str">
        <f t="shared" si="2"/>
        <v>-</v>
      </c>
      <c r="K37" s="432"/>
      <c r="L37" s="872"/>
      <c r="M37" s="1314" t="str">
        <f t="shared" si="3"/>
        <v>-</v>
      </c>
      <c r="N37" s="1316"/>
      <c r="O37" s="1316"/>
      <c r="P37" s="1310" t="str">
        <f t="shared" si="4"/>
        <v>-</v>
      </c>
      <c r="Q37" s="888"/>
      <c r="R37" s="888"/>
      <c r="S37" s="1314" t="str">
        <f t="shared" si="5"/>
        <v>-</v>
      </c>
      <c r="T37" s="711" t="e">
        <f t="shared" si="11"/>
        <v>#DIV/0!</v>
      </c>
      <c r="U37" s="711" t="e">
        <f t="shared" si="11"/>
        <v>#DIV/0!</v>
      </c>
      <c r="V37" s="1310" t="str">
        <f t="shared" si="7"/>
        <v>-</v>
      </c>
      <c r="W37" s="1313" t="str">
        <f t="shared" si="10"/>
        <v>-</v>
      </c>
      <c r="X37" s="1317" t="str">
        <f t="shared" si="10"/>
        <v>-</v>
      </c>
      <c r="Y37" s="1314" t="str">
        <f t="shared" si="9"/>
        <v>-</v>
      </c>
    </row>
    <row r="38" spans="1:25">
      <c r="A38" s="561" t="s">
        <v>1156</v>
      </c>
      <c r="B38" s="1321"/>
      <c r="C38" s="872"/>
      <c r="D38" s="1314" t="str">
        <f t="shared" si="0"/>
        <v>-</v>
      </c>
      <c r="E38" s="432"/>
      <c r="F38" s="872"/>
      <c r="G38" s="1314" t="str">
        <f t="shared" si="1"/>
        <v>-</v>
      </c>
      <c r="H38" s="432"/>
      <c r="I38" s="872"/>
      <c r="J38" s="1314" t="str">
        <f t="shared" si="2"/>
        <v>-</v>
      </c>
      <c r="K38" s="432"/>
      <c r="L38" s="872"/>
      <c r="M38" s="1314" t="str">
        <f t="shared" si="3"/>
        <v>-</v>
      </c>
      <c r="N38" s="1316"/>
      <c r="O38" s="1316"/>
      <c r="P38" s="1310" t="str">
        <f t="shared" si="4"/>
        <v>-</v>
      </c>
      <c r="Q38" s="888"/>
      <c r="R38" s="888"/>
      <c r="S38" s="1314" t="str">
        <f t="shared" si="5"/>
        <v>-</v>
      </c>
      <c r="T38" s="711" t="e">
        <f t="shared" si="11"/>
        <v>#DIV/0!</v>
      </c>
      <c r="U38" s="711" t="e">
        <f t="shared" si="11"/>
        <v>#DIV/0!</v>
      </c>
      <c r="V38" s="1310" t="str">
        <f t="shared" si="7"/>
        <v>-</v>
      </c>
      <c r="W38" s="1313" t="str">
        <f t="shared" si="10"/>
        <v>-</v>
      </c>
      <c r="X38" s="1317" t="str">
        <f t="shared" si="10"/>
        <v>-</v>
      </c>
      <c r="Y38" s="1314" t="str">
        <f t="shared" si="9"/>
        <v>-</v>
      </c>
    </row>
    <row r="39" spans="1:25">
      <c r="A39" s="561" t="s">
        <v>1157</v>
      </c>
      <c r="B39" s="1321"/>
      <c r="C39" s="872"/>
      <c r="D39" s="1314" t="str">
        <f t="shared" si="0"/>
        <v>-</v>
      </c>
      <c r="E39" s="432"/>
      <c r="F39" s="872"/>
      <c r="G39" s="1314" t="str">
        <f t="shared" si="1"/>
        <v>-</v>
      </c>
      <c r="H39" s="432"/>
      <c r="I39" s="872"/>
      <c r="J39" s="1314" t="str">
        <f t="shared" si="2"/>
        <v>-</v>
      </c>
      <c r="K39" s="432"/>
      <c r="L39" s="872"/>
      <c r="M39" s="1314" t="str">
        <f t="shared" si="3"/>
        <v>-</v>
      </c>
      <c r="N39" s="1316"/>
      <c r="O39" s="1316"/>
      <c r="P39" s="1310" t="str">
        <f t="shared" si="4"/>
        <v>-</v>
      </c>
      <c r="Q39" s="888"/>
      <c r="R39" s="888"/>
      <c r="S39" s="1314" t="str">
        <f t="shared" si="5"/>
        <v>-</v>
      </c>
      <c r="T39" s="711" t="e">
        <f t="shared" si="11"/>
        <v>#DIV/0!</v>
      </c>
      <c r="U39" s="711" t="e">
        <f t="shared" si="11"/>
        <v>#DIV/0!</v>
      </c>
      <c r="V39" s="1310" t="str">
        <f t="shared" si="7"/>
        <v>-</v>
      </c>
      <c r="W39" s="1313" t="str">
        <f t="shared" si="10"/>
        <v>-</v>
      </c>
      <c r="X39" s="1317" t="str">
        <f t="shared" si="10"/>
        <v>-</v>
      </c>
      <c r="Y39" s="1314" t="str">
        <f t="shared" si="9"/>
        <v>-</v>
      </c>
    </row>
    <row r="40" spans="1:25">
      <c r="A40" s="432" t="s">
        <v>1158</v>
      </c>
      <c r="B40" s="1322"/>
      <c r="C40" s="562"/>
      <c r="D40" s="1314" t="str">
        <f t="shared" si="0"/>
        <v>-</v>
      </c>
      <c r="E40" s="432"/>
      <c r="F40" s="872"/>
      <c r="G40" s="1314" t="str">
        <f t="shared" si="1"/>
        <v>-</v>
      </c>
      <c r="H40" s="432"/>
      <c r="I40" s="872"/>
      <c r="J40" s="1314" t="str">
        <f t="shared" si="2"/>
        <v>-</v>
      </c>
      <c r="K40" s="432"/>
      <c r="L40" s="872"/>
      <c r="M40" s="1314" t="str">
        <f t="shared" si="3"/>
        <v>-</v>
      </c>
      <c r="N40" s="1316"/>
      <c r="O40" s="1316"/>
      <c r="P40" s="1310" t="str">
        <f t="shared" si="4"/>
        <v>-</v>
      </c>
      <c r="Q40" s="888"/>
      <c r="R40" s="888"/>
      <c r="S40" s="1314" t="str">
        <f t="shared" si="5"/>
        <v>-</v>
      </c>
      <c r="T40" s="711" t="e">
        <f t="shared" si="11"/>
        <v>#DIV/0!</v>
      </c>
      <c r="U40" s="711" t="e">
        <f t="shared" si="11"/>
        <v>#DIV/0!</v>
      </c>
      <c r="V40" s="1310" t="str">
        <f t="shared" si="7"/>
        <v>-</v>
      </c>
      <c r="W40" s="1313" t="str">
        <f t="shared" si="10"/>
        <v>-</v>
      </c>
      <c r="X40" s="1317" t="str">
        <f t="shared" si="10"/>
        <v>-</v>
      </c>
      <c r="Y40" s="1314" t="str">
        <f t="shared" si="9"/>
        <v>-</v>
      </c>
    </row>
    <row r="41" spans="1:25">
      <c r="A41" s="896" t="s">
        <v>86</v>
      </c>
      <c r="B41" s="1323">
        <f>SUM(B6:B40)</f>
        <v>0</v>
      </c>
      <c r="C41" s="897">
        <f>SUM(C6:C40)</f>
        <v>0</v>
      </c>
      <c r="D41" s="1324" t="str">
        <f t="shared" si="0"/>
        <v>-</v>
      </c>
      <c r="E41" s="897">
        <f>SUM(E6:E40)</f>
        <v>0</v>
      </c>
      <c r="F41" s="897">
        <f>SUM(F6:F40)</f>
        <v>0</v>
      </c>
      <c r="G41" s="1324" t="str">
        <f t="shared" si="1"/>
        <v>-</v>
      </c>
      <c r="H41" s="897">
        <f>SUM(H6:H40)</f>
        <v>0</v>
      </c>
      <c r="I41" s="897">
        <f>SUM(I6:I40)</f>
        <v>0</v>
      </c>
      <c r="J41" s="1324" t="str">
        <f t="shared" si="2"/>
        <v>-</v>
      </c>
      <c r="K41" s="897">
        <f>SUM(K6:K40)</f>
        <v>0</v>
      </c>
      <c r="L41" s="897">
        <f>SUM(L6:L40)</f>
        <v>0</v>
      </c>
      <c r="M41" s="1324" t="str">
        <f t="shared" si="3"/>
        <v>-</v>
      </c>
      <c r="N41" s="897">
        <f>SUM(N6:N40)</f>
        <v>0</v>
      </c>
      <c r="O41" s="897">
        <f>SUM(O6:O40)</f>
        <v>0</v>
      </c>
      <c r="P41" s="1324" t="str">
        <f t="shared" si="4"/>
        <v>-</v>
      </c>
      <c r="Q41" s="897">
        <f>SUM(Q6:Q40)</f>
        <v>0</v>
      </c>
      <c r="R41" s="897">
        <f>SUM(R6:R40)</f>
        <v>0</v>
      </c>
      <c r="S41" s="1324" t="str">
        <f t="shared" si="5"/>
        <v>-</v>
      </c>
      <c r="T41" s="1325" t="e">
        <f t="shared" si="11"/>
        <v>#DIV/0!</v>
      </c>
      <c r="U41" s="1325" t="e">
        <f>F41/C41</f>
        <v>#DIV/0!</v>
      </c>
      <c r="V41" s="1324" t="str">
        <f t="shared" si="7"/>
        <v>-</v>
      </c>
      <c r="W41" s="1326" t="str">
        <f t="shared" si="10"/>
        <v>-</v>
      </c>
      <c r="X41" s="1326" t="str">
        <f t="shared" si="10"/>
        <v>-</v>
      </c>
      <c r="Y41" s="898" t="str">
        <f t="shared" si="9"/>
        <v>-</v>
      </c>
    </row>
    <row r="44" spans="1:25">
      <c r="R44" s="407"/>
    </row>
  </sheetData>
  <mergeCells count="10">
    <mergeCell ref="T4:V4"/>
    <mergeCell ref="K4:M4"/>
    <mergeCell ref="W3:Y4"/>
    <mergeCell ref="A3:A5"/>
    <mergeCell ref="B3:D4"/>
    <mergeCell ref="E3:V3"/>
    <mergeCell ref="E4:G4"/>
    <mergeCell ref="H4:J4"/>
    <mergeCell ref="Q4:S4"/>
    <mergeCell ref="N4:P4"/>
  </mergeCells>
  <pageMargins left="0.47244094488188981" right="0.55118110236220474"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J10"/>
  <sheetViews>
    <sheetView showGridLines="0" workbookViewId="0">
      <selection activeCell="D14" sqref="D14"/>
    </sheetView>
  </sheetViews>
  <sheetFormatPr baseColWidth="10" defaultColWidth="11.26953125" defaultRowHeight="12.5"/>
  <cols>
    <col min="1" max="1" width="13.54296875" customWidth="1"/>
    <col min="2" max="3" width="12" customWidth="1"/>
    <col min="4" max="4" width="10" bestFit="1" customWidth="1"/>
    <col min="7" max="7" width="12.26953125" bestFit="1" customWidth="1"/>
  </cols>
  <sheetData>
    <row r="1" spans="1:10" ht="13">
      <c r="A1" s="6" t="s">
        <v>31</v>
      </c>
      <c r="B1" s="4"/>
      <c r="C1" s="4"/>
      <c r="D1" s="4"/>
      <c r="E1" s="4"/>
      <c r="F1" s="4"/>
      <c r="G1" s="4"/>
    </row>
    <row r="3" spans="1:10">
      <c r="A3" s="899"/>
      <c r="B3" s="900" t="s">
        <v>123</v>
      </c>
      <c r="C3" s="900" t="s">
        <v>124</v>
      </c>
      <c r="D3" s="900" t="s">
        <v>125</v>
      </c>
      <c r="E3" s="900" t="s">
        <v>126</v>
      </c>
      <c r="F3" s="900" t="s">
        <v>127</v>
      </c>
      <c r="G3" s="901" t="s">
        <v>128</v>
      </c>
    </row>
    <row r="4" spans="1:10">
      <c r="A4" s="739" t="s">
        <v>1172</v>
      </c>
      <c r="B4" s="737"/>
      <c r="C4" s="736"/>
      <c r="D4" s="738" t="e">
        <f>(B4-C4)/C4</f>
        <v>#DIV/0!</v>
      </c>
      <c r="E4" s="737"/>
      <c r="F4" s="736"/>
      <c r="G4" s="735" t="e">
        <f>(E4-F4)/F4</f>
        <v>#DIV/0!</v>
      </c>
      <c r="J4" s="407"/>
    </row>
    <row r="5" spans="1:10">
      <c r="A5" s="902"/>
      <c r="B5" s="894">
        <f>SUM(B4)</f>
        <v>0</v>
      </c>
      <c r="C5" s="894">
        <f>SUM(C4)</f>
        <v>0</v>
      </c>
      <c r="D5" s="903" t="e">
        <f>(B5-C5)/C5</f>
        <v>#DIV/0!</v>
      </c>
      <c r="E5" s="894">
        <f>SUM(E4)</f>
        <v>0</v>
      </c>
      <c r="F5" s="894">
        <f>SUM(F4)</f>
        <v>0</v>
      </c>
      <c r="G5" s="895" t="e">
        <f>(E5-F5)/F5</f>
        <v>#DIV/0!</v>
      </c>
    </row>
    <row r="6" spans="1:10" ht="13">
      <c r="A6" s="134"/>
      <c r="B6" s="798"/>
      <c r="C6" s="798"/>
      <c r="D6" s="404"/>
      <c r="E6" s="404"/>
    </row>
    <row r="7" spans="1:10" ht="13">
      <c r="A7" s="134"/>
      <c r="B7" s="798"/>
      <c r="C7" s="798"/>
      <c r="D7" s="404"/>
      <c r="E7" s="404"/>
    </row>
    <row r="8" spans="1:10" ht="13">
      <c r="A8" s="134"/>
      <c r="B8" s="798"/>
      <c r="C8" s="798"/>
      <c r="D8" s="404"/>
      <c r="E8" s="404"/>
    </row>
    <row r="9" spans="1:10" ht="13">
      <c r="A9" s="129"/>
      <c r="B9" s="405"/>
      <c r="C9" s="405"/>
      <c r="D9" s="405"/>
      <c r="E9" s="405"/>
    </row>
    <row r="10" spans="1:10" ht="13">
      <c r="A10" s="129"/>
      <c r="B10" s="405"/>
      <c r="C10" s="405"/>
      <c r="D10" s="405"/>
      <c r="E10" s="405"/>
    </row>
  </sheetData>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O11"/>
  <sheetViews>
    <sheetView showGridLines="0" workbookViewId="0">
      <selection activeCell="L6" sqref="L6:M6"/>
    </sheetView>
  </sheetViews>
  <sheetFormatPr baseColWidth="10" defaultColWidth="11.26953125" defaultRowHeight="11.5"/>
  <cols>
    <col min="1" max="1" width="6" style="2" customWidth="1"/>
    <col min="2" max="2" width="6.26953125" style="2" customWidth="1"/>
    <col min="3" max="3" width="9.1796875" style="2" customWidth="1"/>
    <col min="4" max="4" width="9" style="2" bestFit="1" customWidth="1"/>
    <col min="5" max="5" width="5.1796875" style="2" customWidth="1"/>
    <col min="6" max="6" width="6" style="2" customWidth="1"/>
    <col min="7" max="7" width="8.54296875" style="2" bestFit="1" customWidth="1"/>
    <col min="8" max="8" width="7" style="2" bestFit="1" customWidth="1"/>
    <col min="9" max="10" width="6" style="2" customWidth="1"/>
    <col min="11" max="11" width="9.1796875" style="2" bestFit="1" customWidth="1"/>
    <col min="12" max="13" width="6" style="2" customWidth="1"/>
    <col min="14" max="14" width="8.54296875" style="2" bestFit="1" customWidth="1"/>
    <col min="15" max="15" width="11.81640625" style="2" customWidth="1"/>
    <col min="16" max="16384" width="11.26953125" style="2"/>
  </cols>
  <sheetData>
    <row r="1" spans="1:15">
      <c r="A1" s="99" t="s">
        <v>32</v>
      </c>
      <c r="B1" s="5"/>
      <c r="C1" s="5"/>
      <c r="D1" s="5"/>
      <c r="E1" s="5"/>
      <c r="F1" s="5"/>
      <c r="G1" s="5"/>
      <c r="H1" s="5"/>
      <c r="I1" s="5"/>
      <c r="J1" s="5"/>
      <c r="K1" s="5"/>
      <c r="L1" s="5"/>
      <c r="M1" s="5"/>
      <c r="N1" s="5"/>
      <c r="O1" s="5"/>
    </row>
    <row r="3" spans="1:15" ht="11.9" customHeight="1">
      <c r="A3" s="1751" t="s">
        <v>1173</v>
      </c>
      <c r="B3" s="1752"/>
      <c r="C3" s="1752"/>
      <c r="D3" s="1752"/>
      <c r="E3" s="1752"/>
      <c r="F3" s="1752"/>
      <c r="G3" s="1752"/>
      <c r="H3" s="1752"/>
      <c r="I3" s="1752"/>
      <c r="J3" s="1752"/>
      <c r="K3" s="1752"/>
      <c r="L3" s="1752" t="s">
        <v>1174</v>
      </c>
      <c r="M3" s="1752"/>
      <c r="N3" s="1752"/>
      <c r="O3" s="1753"/>
    </row>
    <row r="4" spans="1:15" ht="11.9" customHeight="1">
      <c r="A4" s="1755" t="s">
        <v>1175</v>
      </c>
      <c r="B4" s="1744"/>
      <c r="C4" s="1744"/>
      <c r="D4" s="1744"/>
      <c r="E4" s="1744" t="s">
        <v>1176</v>
      </c>
      <c r="F4" s="1744"/>
      <c r="G4" s="1744"/>
      <c r="H4" s="1744"/>
      <c r="I4" s="1744" t="s">
        <v>86</v>
      </c>
      <c r="J4" s="1744"/>
      <c r="K4" s="1744"/>
      <c r="L4" s="1744"/>
      <c r="M4" s="1744"/>
      <c r="N4" s="1744"/>
      <c r="O4" s="1754"/>
    </row>
    <row r="5" spans="1:15" ht="23">
      <c r="A5" s="904" t="s">
        <v>123</v>
      </c>
      <c r="B5" s="905" t="s">
        <v>124</v>
      </c>
      <c r="C5" s="905" t="s">
        <v>1171</v>
      </c>
      <c r="D5" s="905" t="s">
        <v>1177</v>
      </c>
      <c r="E5" s="905" t="s">
        <v>123</v>
      </c>
      <c r="F5" s="905" t="s">
        <v>124</v>
      </c>
      <c r="G5" s="905" t="s">
        <v>1171</v>
      </c>
      <c r="H5" s="905" t="s">
        <v>1177</v>
      </c>
      <c r="I5" s="905" t="s">
        <v>123</v>
      </c>
      <c r="J5" s="905" t="s">
        <v>124</v>
      </c>
      <c r="K5" s="905" t="s">
        <v>1171</v>
      </c>
      <c r="L5" s="905" t="s">
        <v>123</v>
      </c>
      <c r="M5" s="905" t="s">
        <v>124</v>
      </c>
      <c r="N5" s="905" t="s">
        <v>1171</v>
      </c>
      <c r="O5" s="906" t="s">
        <v>1178</v>
      </c>
    </row>
    <row r="6" spans="1:15" ht="12.75" customHeight="1">
      <c r="A6" s="740"/>
      <c r="B6" s="742"/>
      <c r="C6" s="743" t="e">
        <f>(A6-B6)/B6</f>
        <v>#DIV/0!</v>
      </c>
      <c r="D6" s="741" t="e">
        <f>A6/I6</f>
        <v>#DIV/0!</v>
      </c>
      <c r="E6" s="740"/>
      <c r="F6" s="742"/>
      <c r="G6" s="743" t="e">
        <f>(E6-F6)/F6</f>
        <v>#DIV/0!</v>
      </c>
      <c r="H6" s="741" t="e">
        <f>E6/I6</f>
        <v>#DIV/0!</v>
      </c>
      <c r="I6" s="740"/>
      <c r="J6" s="742"/>
      <c r="K6" s="741" t="e">
        <f>(I6-J6)/J6</f>
        <v>#DIV/0!</v>
      </c>
      <c r="L6" s="431"/>
      <c r="M6" s="430"/>
      <c r="N6" s="429" t="e">
        <f>(L6-M6)/M6</f>
        <v>#DIV/0!</v>
      </c>
      <c r="O6" s="429" t="e">
        <f>L6/I6</f>
        <v>#DIV/0!</v>
      </c>
    </row>
    <row r="7" spans="1:15">
      <c r="A7" s="134"/>
      <c r="B7" s="133"/>
      <c r="C7" s="133"/>
      <c r="D7" s="132"/>
      <c r="E7" s="132"/>
    </row>
    <row r="8" spans="1:15" ht="12" customHeight="1">
      <c r="A8" s="129"/>
      <c r="B8" s="129"/>
      <c r="C8" s="129"/>
      <c r="D8" s="129"/>
      <c r="E8" s="129"/>
    </row>
    <row r="9" spans="1:15">
      <c r="A9" s="129"/>
      <c r="B9" s="129"/>
      <c r="C9" s="129"/>
      <c r="D9" s="129"/>
      <c r="E9" s="129"/>
    </row>
    <row r="11" spans="1:15">
      <c r="O11" s="2" t="s">
        <v>1179</v>
      </c>
    </row>
  </sheetData>
  <mergeCells count="5">
    <mergeCell ref="A3:K3"/>
    <mergeCell ref="L3:O4"/>
    <mergeCell ref="A4:D4"/>
    <mergeCell ref="E4:H4"/>
    <mergeCell ref="I4:K4"/>
  </mergeCells>
  <pageMargins left="0.59055118110236227" right="0.59055118110236227"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7" workbookViewId="0">
      <selection activeCell="B15" sqref="B15"/>
    </sheetView>
  </sheetViews>
  <sheetFormatPr baseColWidth="10" defaultColWidth="11.26953125" defaultRowHeight="14"/>
  <cols>
    <col min="1" max="1" width="16" style="439" customWidth="1"/>
    <col min="2" max="2" width="21" style="439" customWidth="1"/>
    <col min="3" max="3" width="18.26953125" style="439" customWidth="1"/>
    <col min="4" max="4" width="11.54296875" style="439" customWidth="1"/>
    <col min="5" max="5" width="11.26953125" style="439"/>
    <col min="6" max="6" width="19.26953125" style="439" customWidth="1"/>
    <col min="7" max="7" width="52.54296875" style="439" customWidth="1"/>
    <col min="8" max="16384" width="11.26953125" style="439"/>
  </cols>
  <sheetData>
    <row r="1" spans="1:13" customFormat="1" ht="13">
      <c r="A1" s="6" t="s">
        <v>43</v>
      </c>
      <c r="B1" s="4"/>
      <c r="C1" s="4"/>
      <c r="D1" s="4"/>
    </row>
    <row r="3" spans="1:13">
      <c r="A3" s="970" t="s">
        <v>1180</v>
      </c>
      <c r="B3" s="970" t="s">
        <v>900</v>
      </c>
      <c r="C3" s="970" t="s">
        <v>1181</v>
      </c>
      <c r="D3" s="970" t="s">
        <v>1182</v>
      </c>
      <c r="E3" s="970" t="s">
        <v>1183</v>
      </c>
      <c r="F3" s="970" t="s">
        <v>1184</v>
      </c>
      <c r="G3" s="970" t="s">
        <v>135</v>
      </c>
    </row>
    <row r="4" spans="1:13">
      <c r="A4" s="971"/>
      <c r="B4" s="972"/>
      <c r="C4" s="972"/>
      <c r="D4" s="973"/>
      <c r="E4" s="973"/>
      <c r="F4" s="972"/>
      <c r="G4" s="974"/>
      <c r="L4" s="448"/>
      <c r="M4" s="448"/>
    </row>
    <row r="5" spans="1:13">
      <c r="A5" s="975"/>
      <c r="B5" s="976"/>
      <c r="C5" s="976"/>
      <c r="D5" s="977"/>
      <c r="E5" s="977"/>
      <c r="F5" s="976"/>
      <c r="G5" s="978"/>
      <c r="L5" s="448"/>
      <c r="M5" s="448"/>
    </row>
    <row r="6" spans="1:13">
      <c r="A6" s="975"/>
      <c r="B6" s="976"/>
      <c r="C6" s="976"/>
      <c r="D6" s="977"/>
      <c r="E6" s="977"/>
      <c r="F6" s="976"/>
      <c r="G6" s="978"/>
      <c r="L6" s="448"/>
      <c r="M6" s="448"/>
    </row>
    <row r="7" spans="1:13">
      <c r="A7" s="975"/>
      <c r="B7" s="976"/>
      <c r="C7" s="976"/>
      <c r="D7" s="977"/>
      <c r="E7" s="977"/>
      <c r="F7" s="976"/>
      <c r="G7" s="978"/>
      <c r="L7" s="448"/>
      <c r="M7" s="448"/>
    </row>
    <row r="8" spans="1:13">
      <c r="A8" s="975"/>
      <c r="B8" s="976"/>
      <c r="C8" s="976"/>
      <c r="D8" s="977"/>
      <c r="E8" s="977"/>
      <c r="F8" s="976"/>
      <c r="G8" s="978"/>
      <c r="L8" s="448"/>
      <c r="M8" s="448"/>
    </row>
    <row r="9" spans="1:13">
      <c r="A9" s="975"/>
      <c r="B9" s="976"/>
      <c r="C9" s="976"/>
      <c r="D9" s="977"/>
      <c r="E9" s="977"/>
      <c r="F9" s="976"/>
      <c r="G9" s="976"/>
      <c r="L9" s="448"/>
      <c r="M9" s="448"/>
    </row>
    <row r="10" spans="1:13">
      <c r="A10" s="975"/>
      <c r="B10" s="976"/>
      <c r="C10" s="976"/>
      <c r="D10" s="977"/>
      <c r="E10" s="977"/>
      <c r="F10" s="976"/>
      <c r="G10" s="978"/>
      <c r="L10" s="448"/>
      <c r="M10" s="448"/>
    </row>
    <row r="11" spans="1:13">
      <c r="A11" s="975"/>
      <c r="B11" s="976"/>
      <c r="C11" s="976"/>
      <c r="D11" s="977"/>
      <c r="E11" s="977"/>
      <c r="F11" s="976"/>
      <c r="G11" s="976"/>
      <c r="L11" s="448"/>
      <c r="M11" s="448"/>
    </row>
    <row r="12" spans="1:13">
      <c r="A12" s="975"/>
      <c r="B12" s="976"/>
      <c r="C12" s="976"/>
      <c r="D12" s="977"/>
      <c r="E12" s="977"/>
      <c r="F12" s="976"/>
      <c r="G12" s="976"/>
      <c r="L12" s="448"/>
      <c r="M12" s="448"/>
    </row>
    <row r="13" spans="1:13">
      <c r="A13" s="975"/>
      <c r="B13" s="976"/>
      <c r="C13" s="976"/>
      <c r="D13" s="977"/>
      <c r="E13" s="977"/>
      <c r="F13" s="976"/>
      <c r="G13" s="976"/>
      <c r="L13" s="448"/>
      <c r="M13" s="448"/>
    </row>
    <row r="14" spans="1:13">
      <c r="A14" s="975"/>
      <c r="B14" s="976"/>
      <c r="C14" s="976"/>
      <c r="D14" s="977"/>
      <c r="E14" s="977"/>
      <c r="F14" s="976"/>
      <c r="G14" s="976"/>
      <c r="L14" s="448"/>
      <c r="M14" s="448"/>
    </row>
    <row r="15" spans="1:13">
      <c r="A15" s="975"/>
      <c r="B15" s="976"/>
      <c r="C15" s="976"/>
      <c r="D15" s="977"/>
      <c r="E15" s="977"/>
      <c r="F15" s="976"/>
      <c r="G15" s="976"/>
      <c r="L15" s="448"/>
      <c r="M15" s="448"/>
    </row>
    <row r="16" spans="1:13">
      <c r="A16" s="975"/>
      <c r="B16" s="976"/>
      <c r="C16" s="976"/>
      <c r="D16" s="977"/>
      <c r="E16" s="977"/>
      <c r="F16" s="976"/>
      <c r="G16" s="976"/>
      <c r="L16" s="448"/>
      <c r="M16" s="448"/>
    </row>
    <row r="17" spans="1:13">
      <c r="A17" s="975"/>
      <c r="B17" s="976"/>
      <c r="C17" s="976"/>
      <c r="D17" s="977"/>
      <c r="E17" s="977"/>
      <c r="F17" s="976"/>
      <c r="G17" s="976"/>
      <c r="L17" s="448"/>
      <c r="M17" s="448"/>
    </row>
    <row r="18" spans="1:13">
      <c r="A18" s="975"/>
      <c r="B18" s="976"/>
      <c r="C18" s="976"/>
      <c r="D18" s="977"/>
      <c r="E18" s="977"/>
      <c r="F18" s="976"/>
      <c r="G18" s="976"/>
      <c r="L18" s="448"/>
      <c r="M18" s="448"/>
    </row>
    <row r="19" spans="1:13">
      <c r="A19" s="975"/>
      <c r="B19" s="976"/>
      <c r="C19" s="976"/>
      <c r="D19" s="977"/>
      <c r="E19" s="977"/>
      <c r="F19" s="976"/>
      <c r="G19" s="976"/>
    </row>
    <row r="20" spans="1:13">
      <c r="A20" s="975"/>
      <c r="B20" s="976"/>
      <c r="C20" s="976"/>
      <c r="D20" s="977"/>
      <c r="E20" s="977"/>
      <c r="F20" s="976"/>
      <c r="G20" s="976"/>
      <c r="J20" s="449"/>
      <c r="L20" s="448"/>
      <c r="M20" s="448"/>
    </row>
    <row r="21" spans="1:13">
      <c r="A21" s="446"/>
      <c r="B21" s="446"/>
      <c r="C21" s="446"/>
      <c r="D21" s="447"/>
      <c r="E21" s="447"/>
      <c r="F21" s="446"/>
      <c r="G21" s="446"/>
      <c r="L21" s="448"/>
      <c r="M21" s="448"/>
    </row>
    <row r="22" spans="1:13">
      <c r="A22" s="446"/>
      <c r="B22" s="446"/>
      <c r="C22" s="446"/>
      <c r="D22" s="447"/>
      <c r="E22" s="447"/>
      <c r="F22" s="446"/>
      <c r="G22" s="446"/>
      <c r="L22" s="448"/>
      <c r="M22" s="448"/>
    </row>
    <row r="23" spans="1:13">
      <c r="A23" s="446"/>
      <c r="B23" s="446"/>
      <c r="C23" s="446"/>
      <c r="D23" s="447"/>
      <c r="E23" s="447"/>
      <c r="F23" s="446"/>
      <c r="G23" s="446"/>
      <c r="L23" s="448"/>
      <c r="M23" s="448"/>
    </row>
    <row r="24" spans="1:13">
      <c r="A24" s="446"/>
      <c r="B24" s="446"/>
      <c r="C24" s="446"/>
      <c r="D24" s="447"/>
      <c r="E24" s="447"/>
      <c r="F24" s="446"/>
      <c r="G24" s="446"/>
      <c r="L24" s="448"/>
      <c r="M24" s="448"/>
    </row>
    <row r="25" spans="1:13">
      <c r="A25" s="446"/>
      <c r="B25" s="446"/>
      <c r="C25" s="446"/>
      <c r="D25" s="447"/>
      <c r="E25" s="447"/>
      <c r="F25" s="446"/>
      <c r="G25" s="446"/>
      <c r="L25" s="448"/>
      <c r="M25" s="448"/>
    </row>
    <row r="26" spans="1:13">
      <c r="A26" s="446"/>
      <c r="B26" s="446"/>
      <c r="C26" s="446"/>
      <c r="D26" s="447"/>
      <c r="E26" s="447"/>
      <c r="F26" s="446"/>
      <c r="G26" s="446"/>
      <c r="L26" s="448"/>
      <c r="M26" s="448"/>
    </row>
    <row r="27" spans="1:13">
      <c r="A27" s="446"/>
      <c r="B27" s="446"/>
      <c r="C27" s="446"/>
      <c r="D27" s="447"/>
      <c r="E27" s="447"/>
      <c r="F27" s="446"/>
      <c r="G27" s="446"/>
      <c r="L27" s="448"/>
      <c r="M27" s="448"/>
    </row>
    <row r="28" spans="1:13">
      <c r="A28" s="446"/>
      <c r="B28" s="446"/>
      <c r="C28" s="446"/>
      <c r="D28" s="447"/>
      <c r="E28" s="447"/>
      <c r="F28" s="446"/>
      <c r="G28" s="446"/>
      <c r="L28" s="448"/>
      <c r="M28" s="448"/>
    </row>
    <row r="29" spans="1:13">
      <c r="A29" s="447"/>
      <c r="B29" s="446"/>
      <c r="C29" s="446"/>
      <c r="D29" s="447"/>
      <c r="E29" s="447"/>
      <c r="F29" s="446"/>
      <c r="G29" s="446"/>
      <c r="L29" s="448"/>
      <c r="M29" s="448"/>
    </row>
    <row r="30" spans="1:13">
      <c r="A30" s="447"/>
      <c r="B30" s="446"/>
      <c r="C30" s="446"/>
      <c r="D30" s="447"/>
      <c r="E30" s="447"/>
      <c r="F30" s="446"/>
      <c r="G30" s="446"/>
      <c r="L30" s="448"/>
      <c r="M30" s="448"/>
    </row>
    <row r="31" spans="1:13">
      <c r="A31" s="447"/>
      <c r="B31" s="446"/>
      <c r="C31" s="446"/>
      <c r="D31" s="447"/>
      <c r="E31" s="447"/>
      <c r="F31" s="446"/>
      <c r="G31" s="446"/>
      <c r="L31" s="448"/>
      <c r="M31" s="448"/>
    </row>
    <row r="32" spans="1:13">
      <c r="A32" s="447"/>
      <c r="B32" s="446"/>
      <c r="C32" s="446"/>
      <c r="D32" s="447"/>
      <c r="E32" s="447"/>
      <c r="F32" s="446"/>
      <c r="G32" s="446"/>
      <c r="L32" s="448"/>
      <c r="M32" s="448"/>
    </row>
    <row r="33" spans="1:13">
      <c r="A33" s="447"/>
      <c r="B33" s="446"/>
      <c r="C33" s="446"/>
      <c r="D33" s="447"/>
      <c r="E33" s="447"/>
      <c r="F33" s="446"/>
      <c r="G33" s="446"/>
      <c r="L33" s="448"/>
      <c r="M33" s="448"/>
    </row>
    <row r="34" spans="1:13">
      <c r="A34" s="447"/>
      <c r="B34" s="446"/>
      <c r="C34" s="446"/>
      <c r="D34" s="447"/>
      <c r="E34" s="447"/>
      <c r="F34" s="446"/>
      <c r="G34" s="446"/>
      <c r="L34" s="448"/>
      <c r="M34" s="448"/>
    </row>
    <row r="35" spans="1:13">
      <c r="A35" s="447"/>
      <c r="B35" s="446"/>
      <c r="C35" s="446"/>
      <c r="D35" s="447"/>
      <c r="E35" s="447"/>
      <c r="F35" s="446"/>
      <c r="G35" s="446"/>
      <c r="L35" s="448"/>
      <c r="M35" s="448"/>
    </row>
    <row r="36" spans="1:13">
      <c r="A36" s="447"/>
      <c r="B36" s="446"/>
      <c r="C36" s="446"/>
      <c r="D36" s="447"/>
      <c r="E36" s="447"/>
      <c r="F36" s="446"/>
      <c r="G36" s="446"/>
      <c r="L36" s="448"/>
      <c r="M36" s="448"/>
    </row>
    <row r="37" spans="1:13">
      <c r="A37" s="447"/>
      <c r="B37" s="446"/>
      <c r="C37" s="446"/>
      <c r="D37" s="447"/>
      <c r="E37" s="447"/>
      <c r="F37" s="446"/>
      <c r="G37" s="446"/>
    </row>
    <row r="38" spans="1:13">
      <c r="A38" s="447"/>
      <c r="B38" s="446"/>
      <c r="C38" s="446"/>
      <c r="D38" s="447"/>
      <c r="E38" s="447"/>
      <c r="F38" s="446"/>
      <c r="G38" s="446"/>
    </row>
    <row r="39" spans="1:13">
      <c r="A39" s="447"/>
      <c r="B39" s="446"/>
      <c r="C39" s="446"/>
      <c r="D39" s="446"/>
      <c r="E39" s="446"/>
      <c r="F39" s="446"/>
      <c r="G39" s="446"/>
    </row>
    <row r="40" spans="1:13">
      <c r="A40" s="447"/>
      <c r="B40" s="446"/>
      <c r="C40" s="446"/>
      <c r="D40" s="446"/>
      <c r="E40" s="446"/>
      <c r="F40" s="446"/>
      <c r="G40" s="446"/>
    </row>
    <row r="41" spans="1:13">
      <c r="A41" s="447"/>
      <c r="B41" s="446"/>
      <c r="C41" s="446"/>
      <c r="D41" s="446"/>
      <c r="E41" s="446"/>
      <c r="F41" s="446"/>
      <c r="G41" s="446"/>
    </row>
    <row r="42" spans="1:13">
      <c r="A42" s="447"/>
      <c r="B42" s="446"/>
      <c r="C42" s="446"/>
      <c r="D42" s="446"/>
      <c r="E42" s="446"/>
      <c r="F42" s="446"/>
      <c r="G42" s="446"/>
    </row>
    <row r="43" spans="1:13">
      <c r="A43" s="447"/>
      <c r="B43" s="446"/>
      <c r="C43" s="446"/>
      <c r="D43" s="446"/>
      <c r="E43" s="446"/>
      <c r="F43" s="446"/>
      <c r="G43" s="446"/>
    </row>
    <row r="44" spans="1:13">
      <c r="A44" s="447"/>
      <c r="B44" s="446"/>
      <c r="C44" s="446"/>
      <c r="D44" s="446"/>
      <c r="E44" s="446"/>
      <c r="F44" s="446"/>
      <c r="G44" s="446"/>
    </row>
    <row r="45" spans="1:13">
      <c r="A45" s="447"/>
      <c r="B45" s="446"/>
      <c r="C45" s="446"/>
      <c r="D45" s="446"/>
      <c r="E45" s="446"/>
      <c r="F45" s="446"/>
      <c r="G45" s="446"/>
    </row>
    <row r="46" spans="1:13">
      <c r="A46" s="447"/>
      <c r="B46" s="446"/>
      <c r="C46" s="446"/>
      <c r="D46" s="446"/>
      <c r="E46" s="446"/>
      <c r="F46" s="446"/>
      <c r="G46" s="446"/>
    </row>
    <row r="47" spans="1:13">
      <c r="A47" s="447"/>
      <c r="B47" s="446"/>
      <c r="C47" s="446"/>
      <c r="D47" s="446"/>
      <c r="E47" s="446"/>
      <c r="F47" s="446"/>
      <c r="G47" s="446"/>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4" sqref="G4"/>
    </sheetView>
  </sheetViews>
  <sheetFormatPr baseColWidth="10" defaultColWidth="11.26953125" defaultRowHeight="11.5"/>
  <cols>
    <col min="1" max="1" width="25.7265625" style="441" bestFit="1" customWidth="1"/>
    <col min="2" max="2" width="23.26953125" style="441" customWidth="1"/>
    <col min="3" max="3" width="33" style="441" customWidth="1"/>
    <col min="4" max="4" width="11.26953125" style="441" bestFit="1" customWidth="1"/>
    <col min="5" max="5" width="11.453125" style="441" bestFit="1" customWidth="1"/>
    <col min="6" max="6" width="32.54296875" style="441" customWidth="1"/>
    <col min="7" max="7" width="55.54296875" style="1390" customWidth="1"/>
    <col min="8" max="8" width="9.54296875" style="441" customWidth="1"/>
    <col min="9" max="16384" width="11.26953125" style="441"/>
  </cols>
  <sheetData>
    <row r="1" spans="1:7" customFormat="1" ht="13">
      <c r="A1" s="6" t="s">
        <v>44</v>
      </c>
      <c r="B1" s="4"/>
      <c r="C1" s="4"/>
      <c r="D1" s="4"/>
      <c r="G1" s="1389"/>
    </row>
    <row r="3" spans="1:7">
      <c r="A3" s="970" t="s">
        <v>1180</v>
      </c>
      <c r="B3" s="970" t="s">
        <v>900</v>
      </c>
      <c r="C3" s="970" t="s">
        <v>1181</v>
      </c>
      <c r="D3" s="970" t="s">
        <v>1182</v>
      </c>
      <c r="E3" s="970" t="s">
        <v>1183</v>
      </c>
      <c r="F3" s="970" t="s">
        <v>1184</v>
      </c>
      <c r="G3" s="452" t="s">
        <v>135</v>
      </c>
    </row>
    <row r="4" spans="1:7" ht="25">
      <c r="A4" s="1687" t="s">
        <v>1185</v>
      </c>
      <c r="B4" s="1688" t="s">
        <v>1186</v>
      </c>
      <c r="C4" s="1688" t="s">
        <v>1187</v>
      </c>
      <c r="D4" s="1689">
        <v>44562</v>
      </c>
      <c r="E4" s="1689">
        <v>44834</v>
      </c>
      <c r="F4" s="1688" t="s">
        <v>1188</v>
      </c>
      <c r="G4" s="1688" t="s">
        <v>1189</v>
      </c>
    </row>
    <row r="5" spans="1:7" ht="12.5">
      <c r="A5" s="1690" t="s">
        <v>1834</v>
      </c>
      <c r="B5" s="1691"/>
      <c r="C5" s="1691"/>
      <c r="D5" s="1692"/>
      <c r="E5" s="1693"/>
      <c r="F5" s="1691"/>
      <c r="G5" s="169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F4" sqref="F4"/>
    </sheetView>
  </sheetViews>
  <sheetFormatPr baseColWidth="10" defaultColWidth="11.54296875" defaultRowHeight="14"/>
  <cols>
    <col min="1" max="1" width="11.26953125" style="439" bestFit="1" customWidth="1"/>
    <col min="2" max="2" width="14.54296875" style="439" customWidth="1"/>
    <col min="3" max="3" width="11.26953125" style="439" customWidth="1"/>
    <col min="4" max="4" width="12.54296875" style="439" customWidth="1"/>
    <col min="5" max="5" width="11.54296875" style="439" bestFit="1" customWidth="1"/>
    <col min="6" max="7" width="13.26953125" style="439" customWidth="1"/>
    <col min="8" max="9" width="11.54296875" style="439"/>
    <col min="10" max="10" width="16.54296875" style="439" customWidth="1"/>
    <col min="11" max="16384" width="11.54296875" style="439"/>
  </cols>
  <sheetData>
    <row r="1" spans="1:4" customFormat="1" ht="13">
      <c r="A1" s="6" t="s">
        <v>41</v>
      </c>
      <c r="B1" s="4"/>
      <c r="C1" s="4"/>
      <c r="D1" s="4"/>
    </row>
    <row r="3" spans="1:4">
      <c r="A3" s="443" t="s">
        <v>1190</v>
      </c>
      <c r="B3" s="443" t="s">
        <v>1191</v>
      </c>
      <c r="C3" s="443" t="s">
        <v>1192</v>
      </c>
      <c r="D3" s="443" t="s">
        <v>1193</v>
      </c>
    </row>
    <row r="4" spans="1:4">
      <c r="A4" s="875" t="s">
        <v>1087</v>
      </c>
      <c r="B4" s="876"/>
      <c r="C4" s="877"/>
      <c r="D4" s="878"/>
    </row>
    <row r="5" spans="1:4">
      <c r="A5" s="441"/>
      <c r="B5" s="441"/>
      <c r="C5" s="879">
        <f>SUM(C4:C4)</f>
        <v>0</v>
      </c>
      <c r="D5" s="879">
        <f>SUM(D4:D4)</f>
        <v>0</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I25"/>
  <sheetViews>
    <sheetView showGridLines="0" zoomScale="160" zoomScaleNormal="160" workbookViewId="0">
      <selection activeCell="C17" sqref="C17"/>
    </sheetView>
  </sheetViews>
  <sheetFormatPr baseColWidth="10" defaultColWidth="11.26953125" defaultRowHeight="11.5"/>
  <cols>
    <col min="1" max="1" width="35.54296875" style="2" customWidth="1"/>
    <col min="2" max="2" width="13" style="2" customWidth="1"/>
    <col min="3" max="3" width="13.54296875" style="2" customWidth="1"/>
    <col min="4" max="7" width="10.81640625" style="2" customWidth="1"/>
    <col min="8" max="8" width="11.81640625" style="2" customWidth="1"/>
    <col min="9" max="9" width="10.81640625" style="2" customWidth="1"/>
    <col min="10" max="16384" width="11.26953125" style="2"/>
  </cols>
  <sheetData>
    <row r="1" spans="1:9">
      <c r="A1" s="99" t="s">
        <v>55</v>
      </c>
      <c r="B1" s="5"/>
      <c r="C1" s="5"/>
      <c r="D1" s="5"/>
      <c r="E1" s="5"/>
      <c r="F1" s="5"/>
      <c r="G1" s="5"/>
      <c r="H1" s="5"/>
      <c r="I1" s="5"/>
    </row>
    <row r="3" spans="1:9">
      <c r="A3" s="1756"/>
      <c r="B3" s="1756"/>
      <c r="C3" s="1756"/>
      <c r="D3" s="1756"/>
      <c r="E3" s="1756"/>
      <c r="F3" s="1756"/>
      <c r="G3" s="1756"/>
      <c r="H3" s="1756"/>
      <c r="I3" s="1756"/>
    </row>
    <row r="4" spans="1:9">
      <c r="A4" s="98" t="s">
        <v>1194</v>
      </c>
      <c r="B4" s="97" t="s">
        <v>123</v>
      </c>
      <c r="C4" s="97" t="s">
        <v>124</v>
      </c>
      <c r="D4" s="97" t="s">
        <v>1195</v>
      </c>
    </row>
    <row r="5" spans="1:9" ht="11.9" customHeight="1">
      <c r="A5" s="96" t="s">
        <v>1196</v>
      </c>
      <c r="B5" s="863"/>
      <c r="C5" s="866"/>
      <c r="D5" s="861" t="str">
        <f>IFERROR((B5-C5)/C5,"-")</f>
        <v>-</v>
      </c>
    </row>
    <row r="6" spans="1:9" ht="11.9" customHeight="1">
      <c r="A6" s="96" t="s">
        <v>1197</v>
      </c>
      <c r="B6" s="864"/>
      <c r="C6" s="867"/>
      <c r="D6" s="861" t="str">
        <f>IFERROR((B6-C6)/C6,"-")</f>
        <v>-</v>
      </c>
    </row>
    <row r="7" spans="1:9" ht="11.9" customHeight="1">
      <c r="A7" s="96" t="s">
        <v>1198</v>
      </c>
      <c r="B7" s="864"/>
      <c r="C7" s="867"/>
      <c r="D7" s="861" t="str">
        <f>IFERROR((B7-C7)/C7,"-")</f>
        <v>-</v>
      </c>
    </row>
    <row r="8" spans="1:9" ht="11.9" customHeight="1">
      <c r="A8" s="96" t="s">
        <v>1199</v>
      </c>
      <c r="B8" s="864"/>
      <c r="C8" s="867"/>
      <c r="D8" s="861" t="str">
        <f>IFERROR((B8-C8)/C8,"-")</f>
        <v>-</v>
      </c>
    </row>
    <row r="9" spans="1:9" ht="11.9" customHeight="1">
      <c r="A9" s="96" t="s">
        <v>1200</v>
      </c>
      <c r="B9" s="865"/>
      <c r="C9" s="868"/>
      <c r="D9" s="861" t="str">
        <f>IFERROR((B9-C9)/C9,"-")</f>
        <v>-</v>
      </c>
    </row>
    <row r="10" spans="1:9" ht="11.9" customHeight="1">
      <c r="A10" s="98" t="s">
        <v>1201</v>
      </c>
      <c r="B10" s="862"/>
      <c r="C10" s="862"/>
      <c r="D10" s="97"/>
    </row>
    <row r="11" spans="1:9" ht="11.9" customHeight="1">
      <c r="A11" s="96" t="s">
        <v>1202</v>
      </c>
      <c r="B11" s="95"/>
      <c r="C11" s="94"/>
      <c r="D11" s="93" t="str">
        <f>IFERROR((B11-C11)/C11,"-")</f>
        <v>-</v>
      </c>
    </row>
    <row r="12" spans="1:9" ht="11.9" customHeight="1">
      <c r="A12" s="96" t="s">
        <v>1203</v>
      </c>
      <c r="B12" s="95"/>
      <c r="C12" s="94"/>
      <c r="D12" s="93" t="str">
        <f>IFERROR((B12-C12)/C12,"-")</f>
        <v>-</v>
      </c>
    </row>
    <row r="13" spans="1:9" ht="11.9" customHeight="1">
      <c r="A13" s="98" t="s">
        <v>1204</v>
      </c>
      <c r="B13" s="97"/>
      <c r="C13" s="97"/>
      <c r="D13" s="97"/>
    </row>
    <row r="14" spans="1:9" ht="11.9" customHeight="1">
      <c r="A14" s="96" t="s">
        <v>1205</v>
      </c>
      <c r="B14" s="95"/>
      <c r="C14" s="94"/>
      <c r="D14" s="93" t="str">
        <f>IFERROR((B14-C14)/C14,"-")</f>
        <v>-</v>
      </c>
    </row>
    <row r="15" spans="1:9" ht="11.9" customHeight="1">
      <c r="A15" s="92" t="s">
        <v>1206</v>
      </c>
      <c r="B15" s="91"/>
      <c r="C15" s="90"/>
      <c r="D15" s="89" t="str">
        <f>IFERROR((B15-C15)/C15,"-")</f>
        <v>-</v>
      </c>
    </row>
    <row r="17" spans="1:1" customFormat="1" ht="14.5">
      <c r="A17" s="88" t="s">
        <v>1207</v>
      </c>
    </row>
    <row r="18" spans="1:1" customFormat="1" ht="12.5">
      <c r="A18" t="s">
        <v>1208</v>
      </c>
    </row>
    <row r="19" spans="1:1" customFormat="1" ht="12.5">
      <c r="A19" t="s">
        <v>1209</v>
      </c>
    </row>
    <row r="20" spans="1:1" customFormat="1" ht="12.5">
      <c r="A20" t="s">
        <v>1210</v>
      </c>
    </row>
    <row r="21" spans="1:1" customFormat="1" ht="12.5">
      <c r="A21" t="s">
        <v>1211</v>
      </c>
    </row>
    <row r="22" spans="1:1" customFormat="1" ht="12.5">
      <c r="A22" t="s">
        <v>1212</v>
      </c>
    </row>
    <row r="23" spans="1:1" customFormat="1" ht="12.5">
      <c r="A23" t="s">
        <v>1213</v>
      </c>
    </row>
    <row r="24" spans="1:1" customFormat="1" ht="12.5">
      <c r="A24" t="s">
        <v>1214</v>
      </c>
    </row>
    <row r="25" spans="1:1" customFormat="1" ht="12.5">
      <c r="A25" t="s">
        <v>1215</v>
      </c>
    </row>
  </sheetData>
  <mergeCells count="1">
    <mergeCell ref="A3:I3"/>
  </mergeCells>
  <pageMargins left="0.78740157499999996" right="0.78740157499999996" top="0.984251969" bottom="0.984251969" header="0.4921259845" footer="0.4921259845"/>
  <pageSetup paperSize="9" scale="9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AD82"/>
  <sheetViews>
    <sheetView showGridLines="0" zoomScale="90" zoomScaleNormal="90" zoomScaleSheetLayoutView="85" workbookViewId="0">
      <pane ySplit="4" topLeftCell="A5" activePane="bottomLeft" state="frozenSplit"/>
      <selection activeCell="B14" sqref="B14"/>
      <selection pane="bottomLeft" activeCell="D56" sqref="D56"/>
    </sheetView>
  </sheetViews>
  <sheetFormatPr baseColWidth="10" defaultColWidth="11.26953125" defaultRowHeight="11.5" outlineLevelCol="1"/>
  <cols>
    <col min="1" max="1" width="9.54296875" style="2" customWidth="1"/>
    <col min="2" max="2" width="53.26953125" style="2" bestFit="1" customWidth="1"/>
    <col min="3" max="3" width="11.26953125" style="2" bestFit="1" customWidth="1"/>
    <col min="4" max="4" width="11.453125" style="2" bestFit="1" customWidth="1"/>
    <col min="5" max="5" width="7.54296875" style="2" bestFit="1" customWidth="1"/>
    <col min="6" max="6" width="11.26953125" style="2" bestFit="1" customWidth="1"/>
    <col min="7" max="7" width="10" style="2" bestFit="1" customWidth="1"/>
    <col min="8" max="8" width="7.26953125" style="2" bestFit="1" customWidth="1"/>
    <col min="9" max="9" width="12.54296875" style="2" bestFit="1" customWidth="1"/>
    <col min="10" max="10" width="11.54296875" style="2" bestFit="1" customWidth="1"/>
    <col min="11" max="16" width="8" style="2" hidden="1" customWidth="1" outlineLevel="1"/>
    <col min="17" max="17" width="7" style="2" bestFit="1" customWidth="1" collapsed="1"/>
    <col min="18" max="18" width="9" style="2" customWidth="1"/>
    <col min="19" max="19" width="7.26953125" style="2" bestFit="1" customWidth="1"/>
    <col min="20" max="21" width="9" style="2" bestFit="1" customWidth="1"/>
    <col min="22" max="22" width="7.26953125" style="2" bestFit="1" customWidth="1"/>
    <col min="23" max="23" width="8" style="2" bestFit="1" customWidth="1"/>
    <col min="24" max="16384" width="11.26953125" style="2"/>
  </cols>
  <sheetData>
    <row r="1" spans="1:30">
      <c r="A1" s="99" t="s">
        <v>56</v>
      </c>
      <c r="B1" s="5"/>
      <c r="C1" s="5"/>
      <c r="D1" s="5"/>
      <c r="E1" s="5"/>
      <c r="F1" s="5"/>
      <c r="G1" s="5"/>
      <c r="H1" s="5"/>
      <c r="I1" s="5"/>
      <c r="J1" s="5"/>
      <c r="K1" s="5"/>
      <c r="L1" s="5"/>
      <c r="M1" s="5"/>
      <c r="N1" s="5"/>
      <c r="O1" s="5"/>
      <c r="P1" s="5"/>
      <c r="Q1" s="5"/>
      <c r="R1" s="5"/>
      <c r="S1" s="5"/>
      <c r="T1" s="5"/>
      <c r="U1" s="5"/>
      <c r="V1" s="5"/>
    </row>
    <row r="2" spans="1:30" ht="12" thickBot="1">
      <c r="F2" s="199"/>
    </row>
    <row r="3" spans="1:30" ht="12.75" customHeight="1" thickTop="1" thickBot="1">
      <c r="A3" s="1757" t="s">
        <v>900</v>
      </c>
      <c r="B3" s="1758"/>
      <c r="C3" s="1759" t="s">
        <v>1216</v>
      </c>
      <c r="D3" s="1758"/>
      <c r="E3" s="1760"/>
      <c r="F3" s="1759" t="s">
        <v>1217</v>
      </c>
      <c r="G3" s="1758"/>
      <c r="H3" s="1758"/>
      <c r="I3" s="1758"/>
      <c r="J3" s="1758"/>
      <c r="K3" s="1758"/>
      <c r="L3" s="1758"/>
      <c r="M3" s="1758"/>
      <c r="N3" s="1758"/>
      <c r="O3" s="1758"/>
      <c r="P3" s="1760"/>
      <c r="Q3" s="1759" t="s">
        <v>1218</v>
      </c>
      <c r="R3" s="1758"/>
      <c r="S3" s="1760"/>
      <c r="T3" s="1758" t="s">
        <v>1219</v>
      </c>
      <c r="U3" s="1758"/>
      <c r="V3" s="1761"/>
    </row>
    <row r="4" spans="1:30" ht="12" customHeight="1" thickTop="1" thickBot="1">
      <c r="A4" s="1393" t="s">
        <v>131</v>
      </c>
      <c r="B4" s="1394" t="s">
        <v>972</v>
      </c>
      <c r="C4" s="1395" t="s">
        <v>123</v>
      </c>
      <c r="D4" s="1396" t="s">
        <v>124</v>
      </c>
      <c r="E4" s="1397" t="s">
        <v>87</v>
      </c>
      <c r="F4" s="1395" t="s">
        <v>123</v>
      </c>
      <c r="G4" s="1396" t="s">
        <v>124</v>
      </c>
      <c r="H4" s="1398" t="s">
        <v>87</v>
      </c>
      <c r="I4" s="1393" t="s">
        <v>1220</v>
      </c>
      <c r="J4" s="1396" t="s">
        <v>1221</v>
      </c>
      <c r="K4" s="1396" t="s">
        <v>1222</v>
      </c>
      <c r="L4" s="1396" t="s">
        <v>1223</v>
      </c>
      <c r="M4" s="1396" t="s">
        <v>1224</v>
      </c>
      <c r="N4" s="1396" t="s">
        <v>1225</v>
      </c>
      <c r="O4" s="1396" t="s">
        <v>1226</v>
      </c>
      <c r="P4" s="1397" t="s">
        <v>1227</v>
      </c>
      <c r="Q4" s="1395" t="s">
        <v>123</v>
      </c>
      <c r="R4" s="1396" t="s">
        <v>124</v>
      </c>
      <c r="S4" s="1397" t="s">
        <v>87</v>
      </c>
      <c r="T4" s="1399" t="s">
        <v>123</v>
      </c>
      <c r="U4" s="1396" t="s">
        <v>124</v>
      </c>
      <c r="V4" s="1398" t="s">
        <v>87</v>
      </c>
    </row>
    <row r="5" spans="1:30" ht="13.5" customHeight="1" thickBot="1">
      <c r="A5" s="1400"/>
      <c r="B5" s="1401" t="s">
        <v>904</v>
      </c>
      <c r="C5" s="1400"/>
      <c r="D5" s="1402"/>
      <c r="E5" s="1403"/>
      <c r="F5" s="1400"/>
      <c r="G5" s="1402"/>
      <c r="H5" s="1403"/>
      <c r="I5" s="1404"/>
      <c r="J5" s="1404"/>
      <c r="K5" s="1405"/>
      <c r="L5" s="1406"/>
      <c r="M5" s="1406"/>
      <c r="N5" s="1406"/>
      <c r="O5" s="1406"/>
      <c r="P5" s="1403"/>
      <c r="Q5" s="1407"/>
      <c r="R5" s="1408"/>
      <c r="S5" s="1403"/>
      <c r="T5" s="1400"/>
      <c r="U5" s="1402"/>
      <c r="V5" s="1403"/>
      <c r="X5" s="1114"/>
      <c r="Y5" s="1114"/>
      <c r="Z5" s="1114"/>
      <c r="AA5" s="1114"/>
      <c r="AB5" s="1114"/>
      <c r="AC5" s="1114"/>
      <c r="AD5" s="1114"/>
    </row>
    <row r="6" spans="1:30">
      <c r="A6" s="1050">
        <v>1</v>
      </c>
      <c r="B6" s="1106" t="s">
        <v>1228</v>
      </c>
      <c r="C6" s="1050"/>
      <c r="D6" s="1409"/>
      <c r="E6" s="1410"/>
      <c r="F6" s="1050"/>
      <c r="G6" s="1409"/>
      <c r="H6" s="1410"/>
      <c r="I6" s="1409"/>
      <c r="J6" s="1409"/>
      <c r="K6" s="1411"/>
      <c r="L6" s="1412"/>
      <c r="M6" s="1412"/>
      <c r="N6" s="1412"/>
      <c r="O6" s="1412"/>
      <c r="P6" s="1410"/>
      <c r="Q6" s="1413"/>
      <c r="R6" s="1414"/>
      <c r="S6" s="1410"/>
      <c r="T6" s="1050"/>
      <c r="U6" s="1409"/>
      <c r="V6" s="1410"/>
      <c r="X6" s="1114"/>
      <c r="Y6" s="1114"/>
      <c r="Z6" s="1114"/>
      <c r="AA6" s="1114"/>
      <c r="AB6" s="1114"/>
      <c r="AC6" s="1114"/>
      <c r="AD6" s="1114"/>
    </row>
    <row r="7" spans="1:30">
      <c r="A7" s="1056">
        <v>2</v>
      </c>
      <c r="B7" s="1011" t="s">
        <v>1229</v>
      </c>
      <c r="C7" s="1056"/>
      <c r="D7" s="1415"/>
      <c r="E7" s="1416"/>
      <c r="F7" s="1056"/>
      <c r="G7" s="1415"/>
      <c r="H7" s="1416"/>
      <c r="I7" s="1415"/>
      <c r="J7" s="1415"/>
      <c r="K7" s="1417"/>
      <c r="L7" s="1418"/>
      <c r="M7" s="1418"/>
      <c r="N7" s="1418"/>
      <c r="O7" s="1418"/>
      <c r="P7" s="1416"/>
      <c r="Q7" s="1419"/>
      <c r="R7" s="1420"/>
      <c r="S7" s="1416"/>
      <c r="T7" s="1056"/>
      <c r="U7" s="1415"/>
      <c r="V7" s="1416"/>
      <c r="X7" s="1114"/>
      <c r="Y7" s="1114"/>
      <c r="Z7" s="1114"/>
      <c r="AA7" s="1114"/>
      <c r="AB7" s="1114"/>
      <c r="AC7" s="1114"/>
      <c r="AD7" s="1114"/>
    </row>
    <row r="8" spans="1:30">
      <c r="A8" s="1056">
        <v>3</v>
      </c>
      <c r="B8" s="1011" t="s">
        <v>1230</v>
      </c>
      <c r="C8" s="1056"/>
      <c r="D8" s="1415"/>
      <c r="E8" s="1416"/>
      <c r="F8" s="1056"/>
      <c r="G8" s="1415"/>
      <c r="H8" s="1416"/>
      <c r="I8" s="1415"/>
      <c r="J8" s="1415"/>
      <c r="K8" s="1417"/>
      <c r="L8" s="1418"/>
      <c r="M8" s="1418"/>
      <c r="N8" s="1418"/>
      <c r="O8" s="1418"/>
      <c r="P8" s="1416"/>
      <c r="Q8" s="1419"/>
      <c r="R8" s="1420"/>
      <c r="S8" s="1416"/>
      <c r="T8" s="1056"/>
      <c r="U8" s="1415"/>
      <c r="V8" s="1416"/>
      <c r="X8" s="1114"/>
      <c r="Y8" s="1114"/>
      <c r="Z8" s="1114"/>
      <c r="AA8" s="1114"/>
      <c r="AB8" s="1114"/>
      <c r="AC8" s="1114"/>
      <c r="AD8" s="1114"/>
    </row>
    <row r="9" spans="1:30">
      <c r="A9" s="1056">
        <v>4</v>
      </c>
      <c r="B9" s="1011" t="s">
        <v>1231</v>
      </c>
      <c r="C9" s="1056"/>
      <c r="D9" s="1415"/>
      <c r="E9" s="1416"/>
      <c r="F9" s="1056"/>
      <c r="G9" s="1415"/>
      <c r="H9" s="1416"/>
      <c r="I9" s="1415"/>
      <c r="J9" s="1415"/>
      <c r="K9" s="1417"/>
      <c r="L9" s="1418"/>
      <c r="M9" s="1418"/>
      <c r="N9" s="1418"/>
      <c r="O9" s="1418"/>
      <c r="P9" s="1416"/>
      <c r="Q9" s="1419"/>
      <c r="R9" s="1420"/>
      <c r="S9" s="1416"/>
      <c r="T9" s="1056"/>
      <c r="U9" s="1415"/>
      <c r="V9" s="1416"/>
      <c r="X9" s="1114"/>
      <c r="Y9" s="1114"/>
      <c r="Z9" s="1114"/>
      <c r="AA9" s="1114"/>
      <c r="AB9" s="1114"/>
      <c r="AC9" s="1114"/>
      <c r="AD9" s="1114"/>
    </row>
    <row r="10" spans="1:30">
      <c r="A10" s="1056">
        <v>5</v>
      </c>
      <c r="B10" s="1107" t="s">
        <v>1232</v>
      </c>
      <c r="C10" s="1074"/>
      <c r="D10" s="1421"/>
      <c r="E10" s="1422"/>
      <c r="F10" s="1074"/>
      <c r="G10" s="1421"/>
      <c r="H10" s="1422"/>
      <c r="I10" s="1421"/>
      <c r="J10" s="1421"/>
      <c r="K10" s="1423"/>
      <c r="L10" s="1424"/>
      <c r="M10" s="1424"/>
      <c r="N10" s="1424"/>
      <c r="O10" s="1424"/>
      <c r="P10" s="1422"/>
      <c r="Q10" s="1425"/>
      <c r="R10" s="1426"/>
      <c r="S10" s="1422"/>
      <c r="T10" s="1074"/>
      <c r="U10" s="1421"/>
      <c r="V10" s="1422"/>
      <c r="X10" s="1114"/>
      <c r="Y10" s="1114"/>
      <c r="Z10" s="1114"/>
      <c r="AA10" s="1114"/>
      <c r="AB10" s="1114"/>
      <c r="AC10" s="1114"/>
      <c r="AD10" s="1114"/>
    </row>
    <row r="11" spans="1:30">
      <c r="A11" s="1056">
        <v>6</v>
      </c>
      <c r="B11" s="1107" t="s">
        <v>1233</v>
      </c>
      <c r="C11" s="1074"/>
      <c r="D11" s="1421"/>
      <c r="E11" s="1422"/>
      <c r="F11" s="1074"/>
      <c r="G11" s="1421"/>
      <c r="H11" s="1422"/>
      <c r="I11" s="1421"/>
      <c r="J11" s="1421"/>
      <c r="K11" s="1423"/>
      <c r="L11" s="1424"/>
      <c r="M11" s="1424"/>
      <c r="N11" s="1424"/>
      <c r="O11" s="1424"/>
      <c r="P11" s="1422"/>
      <c r="Q11" s="1425"/>
      <c r="R11" s="1426"/>
      <c r="S11" s="1422"/>
      <c r="T11" s="1074"/>
      <c r="U11" s="1421"/>
      <c r="V11" s="1422"/>
      <c r="X11" s="1114"/>
      <c r="Y11" s="1114"/>
      <c r="Z11" s="1114"/>
      <c r="AA11" s="1114"/>
      <c r="AB11" s="1114"/>
      <c r="AC11" s="1114"/>
      <c r="AD11" s="1114"/>
    </row>
    <row r="12" spans="1:30">
      <c r="A12" s="1056">
        <v>7</v>
      </c>
      <c r="B12" s="1107" t="s">
        <v>1234</v>
      </c>
      <c r="C12" s="1074"/>
      <c r="D12" s="1421"/>
      <c r="E12" s="1422"/>
      <c r="F12" s="1074"/>
      <c r="G12" s="1421"/>
      <c r="H12" s="1422"/>
      <c r="I12" s="1421"/>
      <c r="J12" s="1421"/>
      <c r="K12" s="1423"/>
      <c r="L12" s="1424"/>
      <c r="M12" s="1424"/>
      <c r="N12" s="1424"/>
      <c r="O12" s="1424"/>
      <c r="P12" s="1422"/>
      <c r="Q12" s="1425"/>
      <c r="R12" s="1426"/>
      <c r="S12" s="1422"/>
      <c r="T12" s="1074"/>
      <c r="U12" s="1421"/>
      <c r="V12" s="1422"/>
      <c r="X12" s="1114"/>
      <c r="Y12" s="1114"/>
      <c r="Z12" s="1114"/>
      <c r="AA12" s="1114"/>
      <c r="AB12" s="1114"/>
      <c r="AC12" s="1114"/>
      <c r="AD12" s="1114"/>
    </row>
    <row r="13" spans="1:30" ht="12" thickBot="1">
      <c r="A13" s="1062"/>
      <c r="B13" s="1427" t="s">
        <v>912</v>
      </c>
      <c r="C13" s="1062"/>
      <c r="D13" s="1428"/>
      <c r="E13" s="1429"/>
      <c r="F13" s="1062"/>
      <c r="G13" s="1428"/>
      <c r="H13" s="1429"/>
      <c r="I13" s="1428"/>
      <c r="J13" s="1428"/>
      <c r="K13" s="1430"/>
      <c r="L13" s="1431"/>
      <c r="M13" s="1431"/>
      <c r="N13" s="1431"/>
      <c r="O13" s="1431"/>
      <c r="P13" s="1429"/>
      <c r="Q13" s="1432"/>
      <c r="R13" s="1433"/>
      <c r="S13" s="1429"/>
      <c r="T13" s="1062"/>
      <c r="U13" s="1428"/>
      <c r="V13" s="1429"/>
      <c r="X13" s="1114"/>
      <c r="Y13" s="1114"/>
      <c r="Z13" s="1114"/>
      <c r="AA13" s="1114"/>
      <c r="AB13" s="1114"/>
      <c r="AC13" s="1114"/>
      <c r="AD13" s="1114"/>
    </row>
    <row r="14" spans="1:30" ht="12" thickBot="1">
      <c r="A14" s="1400"/>
      <c r="B14" s="1401" t="s">
        <v>913</v>
      </c>
      <c r="C14" s="1400"/>
      <c r="D14" s="1402"/>
      <c r="E14" s="1403"/>
      <c r="F14" s="1400"/>
      <c r="G14" s="1402"/>
      <c r="H14" s="1403"/>
      <c r="I14" s="1404"/>
      <c r="J14" s="1404"/>
      <c r="K14" s="1405"/>
      <c r="L14" s="1406"/>
      <c r="M14" s="1406"/>
      <c r="N14" s="1406"/>
      <c r="O14" s="1406"/>
      <c r="P14" s="1403"/>
      <c r="Q14" s="1407"/>
      <c r="R14" s="1408"/>
      <c r="S14" s="1403"/>
      <c r="T14" s="1400"/>
      <c r="U14" s="1402"/>
      <c r="V14" s="1403"/>
      <c r="X14" s="1114"/>
      <c r="Y14" s="1114"/>
      <c r="Z14" s="1114"/>
      <c r="AA14" s="1114"/>
      <c r="AB14" s="1114"/>
      <c r="AC14" s="1114"/>
      <c r="AD14" s="1114"/>
    </row>
    <row r="15" spans="1:30">
      <c r="A15" s="1050">
        <v>10</v>
      </c>
      <c r="B15" s="1106" t="s">
        <v>1235</v>
      </c>
      <c r="C15" s="1050"/>
      <c r="D15" s="1409"/>
      <c r="E15" s="1410"/>
      <c r="F15" s="1050"/>
      <c r="G15" s="1409"/>
      <c r="H15" s="1410"/>
      <c r="I15" s="1409"/>
      <c r="J15" s="1409"/>
      <c r="K15" s="1411"/>
      <c r="L15" s="1412"/>
      <c r="M15" s="1412"/>
      <c r="N15" s="1412"/>
      <c r="O15" s="1412"/>
      <c r="P15" s="1410"/>
      <c r="Q15" s="1413"/>
      <c r="R15" s="1414"/>
      <c r="S15" s="1410"/>
      <c r="T15" s="1050"/>
      <c r="U15" s="1409"/>
      <c r="V15" s="1410"/>
      <c r="X15" s="1114"/>
      <c r="Y15" s="1114"/>
      <c r="Z15" s="1114"/>
      <c r="AA15" s="1114"/>
      <c r="AB15" s="1114"/>
      <c r="AC15" s="1114"/>
      <c r="AD15" s="1114"/>
    </row>
    <row r="16" spans="1:30">
      <c r="A16" s="1056">
        <v>11</v>
      </c>
      <c r="B16" s="1011" t="s">
        <v>1236</v>
      </c>
      <c r="C16" s="1056"/>
      <c r="D16" s="1415"/>
      <c r="E16" s="1416"/>
      <c r="F16" s="1056"/>
      <c r="G16" s="1415"/>
      <c r="H16" s="1416"/>
      <c r="I16" s="1415"/>
      <c r="J16" s="1415"/>
      <c r="K16" s="1417"/>
      <c r="L16" s="1418"/>
      <c r="M16" s="1418"/>
      <c r="N16" s="1418"/>
      <c r="O16" s="1418"/>
      <c r="P16" s="1416"/>
      <c r="Q16" s="1419"/>
      <c r="R16" s="1420"/>
      <c r="S16" s="1416"/>
      <c r="T16" s="1056"/>
      <c r="U16" s="1415"/>
      <c r="V16" s="1416"/>
      <c r="X16" s="1114"/>
      <c r="Y16" s="1114"/>
      <c r="Z16" s="1114"/>
      <c r="AA16" s="1114"/>
      <c r="AB16" s="1114"/>
      <c r="AC16" s="1114"/>
      <c r="AD16" s="1114"/>
    </row>
    <row r="17" spans="1:30" ht="12.75" customHeight="1">
      <c r="A17" s="1056">
        <v>12</v>
      </c>
      <c r="B17" s="1011" t="s">
        <v>1237</v>
      </c>
      <c r="C17" s="1056"/>
      <c r="D17" s="1415"/>
      <c r="E17" s="1416"/>
      <c r="F17" s="1056"/>
      <c r="G17" s="1415"/>
      <c r="H17" s="1416"/>
      <c r="I17" s="1415"/>
      <c r="J17" s="1415"/>
      <c r="K17" s="1417"/>
      <c r="L17" s="1418"/>
      <c r="M17" s="1418"/>
      <c r="N17" s="1418"/>
      <c r="O17" s="1418"/>
      <c r="P17" s="1416"/>
      <c r="Q17" s="1419"/>
      <c r="R17" s="1420"/>
      <c r="S17" s="1416"/>
      <c r="T17" s="1056"/>
      <c r="U17" s="1415"/>
      <c r="V17" s="1416"/>
      <c r="X17" s="1114"/>
      <c r="Y17" s="1114"/>
      <c r="Z17" s="1114"/>
      <c r="AA17" s="1114"/>
      <c r="AB17" s="1114"/>
      <c r="AC17" s="1114"/>
      <c r="AD17" s="1114"/>
    </row>
    <row r="18" spans="1:30">
      <c r="A18" s="1056">
        <v>14</v>
      </c>
      <c r="B18" s="1011" t="s">
        <v>1238</v>
      </c>
      <c r="C18" s="1056"/>
      <c r="D18" s="1415"/>
      <c r="E18" s="1416"/>
      <c r="F18" s="1056"/>
      <c r="G18" s="1415"/>
      <c r="H18" s="1416"/>
      <c r="I18" s="1415"/>
      <c r="J18" s="1415"/>
      <c r="K18" s="1417"/>
      <c r="L18" s="1418"/>
      <c r="M18" s="1418"/>
      <c r="N18" s="1418"/>
      <c r="O18" s="1418"/>
      <c r="P18" s="1416"/>
      <c r="Q18" s="1419"/>
      <c r="R18" s="1420"/>
      <c r="S18" s="1416"/>
      <c r="T18" s="1056"/>
      <c r="U18" s="1415"/>
      <c r="V18" s="1416"/>
      <c r="X18" s="1114"/>
      <c r="Y18" s="1114"/>
      <c r="Z18" s="1114"/>
      <c r="AA18" s="1114"/>
      <c r="AB18" s="1114"/>
      <c r="AC18" s="1114"/>
      <c r="AD18" s="1114"/>
    </row>
    <row r="19" spans="1:30">
      <c r="A19" s="1056">
        <v>15</v>
      </c>
      <c r="B19" s="1011" t="s">
        <v>1239</v>
      </c>
      <c r="C19" s="1056"/>
      <c r="D19" s="1415"/>
      <c r="E19" s="1416"/>
      <c r="F19" s="1056"/>
      <c r="G19" s="1415"/>
      <c r="H19" s="1416"/>
      <c r="I19" s="1415"/>
      <c r="J19" s="1415"/>
      <c r="K19" s="1417"/>
      <c r="L19" s="1418"/>
      <c r="M19" s="1418"/>
      <c r="N19" s="1418"/>
      <c r="O19" s="1418"/>
      <c r="P19" s="1416"/>
      <c r="Q19" s="1419"/>
      <c r="R19" s="1420"/>
      <c r="S19" s="1416"/>
      <c r="T19" s="1056"/>
      <c r="U19" s="1415"/>
      <c r="V19" s="1416"/>
      <c r="X19" s="1114"/>
      <c r="Y19" s="1114"/>
      <c r="Z19" s="1114"/>
      <c r="AA19" s="1114"/>
      <c r="AB19" s="1114"/>
      <c r="AC19" s="1114"/>
      <c r="AD19" s="1114"/>
    </row>
    <row r="20" spans="1:30">
      <c r="A20" s="1056">
        <v>18</v>
      </c>
      <c r="B20" s="1011" t="s">
        <v>1240</v>
      </c>
      <c r="C20" s="1056"/>
      <c r="D20" s="1415"/>
      <c r="E20" s="1416"/>
      <c r="F20" s="1056"/>
      <c r="G20" s="1415"/>
      <c r="H20" s="1416"/>
      <c r="I20" s="1415"/>
      <c r="J20" s="1415"/>
      <c r="K20" s="1417"/>
      <c r="L20" s="1418"/>
      <c r="M20" s="1418"/>
      <c r="N20" s="1418"/>
      <c r="O20" s="1418"/>
      <c r="P20" s="1416"/>
      <c r="Q20" s="1419"/>
      <c r="R20" s="1420"/>
      <c r="S20" s="1416"/>
      <c r="T20" s="1056"/>
      <c r="U20" s="1415"/>
      <c r="V20" s="1416"/>
      <c r="X20" s="1114"/>
      <c r="Y20" s="1114"/>
      <c r="Z20" s="1114"/>
      <c r="AA20" s="1114"/>
      <c r="AB20" s="1114"/>
      <c r="AC20" s="1114"/>
      <c r="AD20" s="1114"/>
    </row>
    <row r="21" spans="1:30">
      <c r="A21" s="1074">
        <v>19</v>
      </c>
      <c r="B21" s="1107" t="s">
        <v>1241</v>
      </c>
      <c r="C21" s="1074"/>
      <c r="D21" s="1421"/>
      <c r="E21" s="1422"/>
      <c r="F21" s="1074"/>
      <c r="G21" s="1421"/>
      <c r="H21" s="1422"/>
      <c r="I21" s="1421"/>
      <c r="J21" s="1421"/>
      <c r="K21" s="1423"/>
      <c r="L21" s="1424"/>
      <c r="M21" s="1424"/>
      <c r="N21" s="1424"/>
      <c r="O21" s="1424"/>
      <c r="P21" s="1422"/>
      <c r="Q21" s="1425"/>
      <c r="R21" s="1426"/>
      <c r="S21" s="1422"/>
      <c r="T21" s="1074"/>
      <c r="U21" s="1421"/>
      <c r="V21" s="1422"/>
      <c r="X21" s="1114"/>
      <c r="Y21" s="1114"/>
      <c r="Z21" s="1114"/>
      <c r="AA21" s="1114"/>
      <c r="AB21" s="1114"/>
      <c r="AC21" s="1114"/>
      <c r="AD21" s="1114"/>
    </row>
    <row r="22" spans="1:30" ht="12" thickBot="1">
      <c r="A22" s="1062"/>
      <c r="B22" s="1427" t="s">
        <v>912</v>
      </c>
      <c r="C22" s="1062"/>
      <c r="D22" s="1428"/>
      <c r="E22" s="1429"/>
      <c r="F22" s="1062"/>
      <c r="G22" s="1428"/>
      <c r="H22" s="1429"/>
      <c r="I22" s="1428"/>
      <c r="J22" s="1428"/>
      <c r="K22" s="1430"/>
      <c r="L22" s="1431"/>
      <c r="M22" s="1431"/>
      <c r="N22" s="1431"/>
      <c r="O22" s="1431"/>
      <c r="P22" s="1429"/>
      <c r="Q22" s="1432"/>
      <c r="R22" s="1433"/>
      <c r="S22" s="1429"/>
      <c r="T22" s="1062"/>
      <c r="U22" s="1428"/>
      <c r="V22" s="1429"/>
      <c r="X22" s="1114"/>
      <c r="Y22" s="1114"/>
      <c r="Z22" s="1114"/>
      <c r="AA22" s="1114"/>
      <c r="AB22" s="1114"/>
      <c r="AC22" s="1114"/>
      <c r="AD22" s="1114"/>
    </row>
    <row r="23" spans="1:30" ht="12" thickBot="1">
      <c r="A23" s="1400"/>
      <c r="B23" s="1401" t="s">
        <v>923</v>
      </c>
      <c r="C23" s="1400"/>
      <c r="D23" s="1402"/>
      <c r="E23" s="1403"/>
      <c r="F23" s="1400"/>
      <c r="G23" s="1402"/>
      <c r="H23" s="1403"/>
      <c r="I23" s="1404"/>
      <c r="J23" s="1404"/>
      <c r="K23" s="1405"/>
      <c r="L23" s="1406"/>
      <c r="M23" s="1406"/>
      <c r="N23" s="1406"/>
      <c r="O23" s="1406"/>
      <c r="P23" s="1403"/>
      <c r="Q23" s="1407"/>
      <c r="R23" s="1408"/>
      <c r="S23" s="1403"/>
      <c r="T23" s="1400"/>
      <c r="U23" s="1402"/>
      <c r="V23" s="1403"/>
      <c r="X23" s="1114"/>
      <c r="Y23" s="1114"/>
      <c r="Z23" s="1114"/>
      <c r="AA23" s="1114"/>
      <c r="AB23" s="1114"/>
      <c r="AC23" s="1114"/>
      <c r="AD23" s="1114"/>
    </row>
    <row r="24" spans="1:30">
      <c r="A24" s="1050">
        <v>20</v>
      </c>
      <c r="B24" s="1106" t="s">
        <v>1242</v>
      </c>
      <c r="C24" s="1050"/>
      <c r="D24" s="1409"/>
      <c r="E24" s="1410"/>
      <c r="F24" s="1050"/>
      <c r="G24" s="1409"/>
      <c r="H24" s="1410"/>
      <c r="I24" s="1409"/>
      <c r="J24" s="1409"/>
      <c r="K24" s="1411"/>
      <c r="L24" s="1412"/>
      <c r="M24" s="1412"/>
      <c r="N24" s="1412"/>
      <c r="O24" s="1412"/>
      <c r="P24" s="1410"/>
      <c r="Q24" s="1413"/>
      <c r="R24" s="1414"/>
      <c r="S24" s="1410"/>
      <c r="T24" s="1050"/>
      <c r="U24" s="1409"/>
      <c r="V24" s="1410"/>
      <c r="W24" s="100"/>
      <c r="X24" s="1114"/>
      <c r="Y24" s="1114"/>
      <c r="Z24" s="1114"/>
      <c r="AA24" s="1114"/>
      <c r="AB24" s="1114"/>
      <c r="AC24" s="1114"/>
      <c r="AD24" s="1114"/>
    </row>
    <row r="25" spans="1:30">
      <c r="A25" s="1056">
        <v>21</v>
      </c>
      <c r="B25" s="1011" t="s">
        <v>1243</v>
      </c>
      <c r="C25" s="1056"/>
      <c r="D25" s="1415"/>
      <c r="E25" s="1416"/>
      <c r="F25" s="1056"/>
      <c r="G25" s="1415"/>
      <c r="H25" s="1416"/>
      <c r="I25" s="1415"/>
      <c r="J25" s="1415"/>
      <c r="K25" s="1417"/>
      <c r="L25" s="1418"/>
      <c r="M25" s="1418"/>
      <c r="N25" s="1418"/>
      <c r="O25" s="1418"/>
      <c r="P25" s="1416"/>
      <c r="Q25" s="1419"/>
      <c r="R25" s="1420"/>
      <c r="S25" s="1416"/>
      <c r="T25" s="1056"/>
      <c r="U25" s="1415"/>
      <c r="V25" s="1416"/>
      <c r="W25" s="100"/>
      <c r="X25" s="1114"/>
      <c r="Y25" s="1114"/>
      <c r="Z25" s="1114"/>
      <c r="AA25" s="1114"/>
      <c r="AB25" s="1114"/>
      <c r="AC25" s="1114"/>
      <c r="AD25" s="1114"/>
    </row>
    <row r="26" spans="1:30">
      <c r="A26" s="1056">
        <v>22</v>
      </c>
      <c r="B26" s="1011" t="s">
        <v>1244</v>
      </c>
      <c r="C26" s="1056"/>
      <c r="D26" s="1415"/>
      <c r="E26" s="1416"/>
      <c r="F26" s="1056"/>
      <c r="G26" s="1415"/>
      <c r="H26" s="1416"/>
      <c r="I26" s="1415"/>
      <c r="J26" s="1415"/>
      <c r="K26" s="1417"/>
      <c r="L26" s="1418"/>
      <c r="M26" s="1418"/>
      <c r="N26" s="1418"/>
      <c r="O26" s="1418"/>
      <c r="P26" s="1416"/>
      <c r="Q26" s="1419"/>
      <c r="R26" s="1420"/>
      <c r="S26" s="1416"/>
      <c r="T26" s="1056"/>
      <c r="U26" s="1415"/>
      <c r="V26" s="1416"/>
      <c r="W26" s="100"/>
      <c r="X26" s="1114"/>
      <c r="Y26" s="1114"/>
      <c r="Z26" s="1114"/>
      <c r="AA26" s="1114"/>
      <c r="AB26" s="1114"/>
      <c r="AC26" s="1114"/>
      <c r="AD26" s="1114"/>
    </row>
    <row r="27" spans="1:30" ht="12.75" customHeight="1">
      <c r="A27" s="1056">
        <v>23</v>
      </c>
      <c r="B27" s="1011" t="s">
        <v>1245</v>
      </c>
      <c r="C27" s="1056"/>
      <c r="D27" s="1415"/>
      <c r="E27" s="1416"/>
      <c r="F27" s="1056"/>
      <c r="G27" s="1415"/>
      <c r="H27" s="1416"/>
      <c r="I27" s="1415"/>
      <c r="J27" s="1415"/>
      <c r="K27" s="1417"/>
      <c r="L27" s="1418"/>
      <c r="M27" s="1418"/>
      <c r="N27" s="1418"/>
      <c r="O27" s="1418"/>
      <c r="P27" s="1416"/>
      <c r="Q27" s="1419"/>
      <c r="R27" s="1420"/>
      <c r="S27" s="1416"/>
      <c r="T27" s="1056"/>
      <c r="U27" s="1415"/>
      <c r="V27" s="1416"/>
      <c r="W27" s="100"/>
      <c r="X27" s="1114"/>
      <c r="Y27" s="1114"/>
      <c r="Z27" s="1114"/>
      <c r="AA27" s="1114"/>
      <c r="AB27" s="1114"/>
      <c r="AC27" s="1114"/>
      <c r="AD27" s="1114"/>
    </row>
    <row r="28" spans="1:30">
      <c r="A28" s="1056">
        <v>24</v>
      </c>
      <c r="B28" s="1011" t="s">
        <v>1246</v>
      </c>
      <c r="C28" s="1056"/>
      <c r="D28" s="1415"/>
      <c r="E28" s="1416"/>
      <c r="F28" s="1056"/>
      <c r="G28" s="1415"/>
      <c r="H28" s="1416"/>
      <c r="I28" s="1415"/>
      <c r="J28" s="1415"/>
      <c r="K28" s="1417"/>
      <c r="L28" s="1418"/>
      <c r="M28" s="1418"/>
      <c r="N28" s="1418"/>
      <c r="O28" s="1418"/>
      <c r="P28" s="1416"/>
      <c r="Q28" s="1419"/>
      <c r="R28" s="1420"/>
      <c r="S28" s="1416"/>
      <c r="T28" s="1056"/>
      <c r="U28" s="1415"/>
      <c r="V28" s="1416"/>
      <c r="W28" s="100"/>
      <c r="X28" s="1114"/>
      <c r="Y28" s="1114"/>
      <c r="Z28" s="1114"/>
      <c r="AA28" s="1114"/>
      <c r="AB28" s="1114"/>
      <c r="AC28" s="1114"/>
      <c r="AD28" s="1114"/>
    </row>
    <row r="29" spans="1:30">
      <c r="A29" s="1056">
        <v>25</v>
      </c>
      <c r="B29" s="1011" t="s">
        <v>1247</v>
      </c>
      <c r="C29" s="1056"/>
      <c r="D29" s="1415"/>
      <c r="E29" s="1416"/>
      <c r="F29" s="1056"/>
      <c r="G29" s="1415"/>
      <c r="H29" s="1416"/>
      <c r="I29" s="1415"/>
      <c r="J29" s="1415"/>
      <c r="K29" s="1417"/>
      <c r="L29" s="1418"/>
      <c r="M29" s="1418"/>
      <c r="N29" s="1418"/>
      <c r="O29" s="1418"/>
      <c r="P29" s="1416"/>
      <c r="Q29" s="1419"/>
      <c r="R29" s="1420"/>
      <c r="S29" s="1416"/>
      <c r="T29" s="1056"/>
      <c r="U29" s="1415"/>
      <c r="V29" s="1416"/>
      <c r="W29" s="100"/>
      <c r="X29" s="1114"/>
      <c r="Y29" s="1114"/>
      <c r="Z29" s="1114"/>
      <c r="AA29" s="1114"/>
      <c r="AB29" s="1114"/>
      <c r="AC29" s="1114"/>
      <c r="AD29" s="1114"/>
    </row>
    <row r="30" spans="1:30">
      <c r="A30" s="1056">
        <v>27</v>
      </c>
      <c r="B30" s="1011" t="s">
        <v>1248</v>
      </c>
      <c r="C30" s="1056"/>
      <c r="D30" s="1415"/>
      <c r="E30" s="1416"/>
      <c r="F30" s="1056"/>
      <c r="G30" s="1415"/>
      <c r="H30" s="1416"/>
      <c r="I30" s="1415"/>
      <c r="J30" s="1415"/>
      <c r="K30" s="1417"/>
      <c r="L30" s="1418"/>
      <c r="M30" s="1418"/>
      <c r="N30" s="1418"/>
      <c r="O30" s="1418"/>
      <c r="P30" s="1416"/>
      <c r="Q30" s="1419"/>
      <c r="R30" s="1420"/>
      <c r="S30" s="1416"/>
      <c r="T30" s="1056"/>
      <c r="U30" s="1415"/>
      <c r="V30" s="1416"/>
      <c r="W30" s="100"/>
      <c r="X30" s="1114"/>
      <c r="Y30" s="1114"/>
      <c r="Z30" s="1114"/>
      <c r="AA30" s="1114"/>
      <c r="AB30" s="1114"/>
      <c r="AC30" s="1114"/>
      <c r="AD30" s="1114"/>
    </row>
    <row r="31" spans="1:30">
      <c r="A31" s="1056">
        <v>30</v>
      </c>
      <c r="B31" s="1011" t="s">
        <v>1249</v>
      </c>
      <c r="C31" s="1056"/>
      <c r="D31" s="1415"/>
      <c r="E31" s="1416"/>
      <c r="F31" s="1056"/>
      <c r="G31" s="1415"/>
      <c r="H31" s="1416"/>
      <c r="I31" s="1415"/>
      <c r="J31" s="1415"/>
      <c r="K31" s="1417"/>
      <c r="L31" s="1418"/>
      <c r="M31" s="1418"/>
      <c r="N31" s="1418"/>
      <c r="O31" s="1418"/>
      <c r="P31" s="1416"/>
      <c r="Q31" s="1419"/>
      <c r="R31" s="1420"/>
      <c r="S31" s="1416"/>
      <c r="T31" s="1056"/>
      <c r="U31" s="1415"/>
      <c r="V31" s="1416"/>
      <c r="W31" s="100"/>
      <c r="X31" s="1114"/>
      <c r="Y31" s="1114"/>
      <c r="Z31" s="1114"/>
      <c r="AA31" s="1114"/>
      <c r="AB31" s="1114"/>
      <c r="AC31" s="1114"/>
      <c r="AD31" s="1114"/>
    </row>
    <row r="32" spans="1:30">
      <c r="A32" s="1056">
        <v>31</v>
      </c>
      <c r="B32" s="1011" t="s">
        <v>1250</v>
      </c>
      <c r="C32" s="1056"/>
      <c r="D32" s="1415"/>
      <c r="E32" s="1416"/>
      <c r="F32" s="1056"/>
      <c r="G32" s="1415"/>
      <c r="H32" s="1416"/>
      <c r="I32" s="1415"/>
      <c r="J32" s="1415"/>
      <c r="K32" s="1417"/>
      <c r="L32" s="1418"/>
      <c r="M32" s="1418"/>
      <c r="N32" s="1418"/>
      <c r="O32" s="1418"/>
      <c r="P32" s="1416"/>
      <c r="Q32" s="1419"/>
      <c r="R32" s="1420"/>
      <c r="S32" s="1416"/>
      <c r="T32" s="1056"/>
      <c r="U32" s="1415"/>
      <c r="V32" s="1416"/>
      <c r="W32" s="100"/>
      <c r="X32" s="1114"/>
      <c r="Y32" s="1114"/>
      <c r="Z32" s="1114"/>
      <c r="AA32" s="1114"/>
      <c r="AB32" s="1114"/>
      <c r="AC32" s="1114"/>
      <c r="AD32" s="1114"/>
    </row>
    <row r="33" spans="1:30">
      <c r="A33" s="1056">
        <v>33</v>
      </c>
      <c r="B33" s="1011" t="s">
        <v>1251</v>
      </c>
      <c r="C33" s="1056"/>
      <c r="D33" s="1415"/>
      <c r="E33" s="1416"/>
      <c r="F33" s="1056"/>
      <c r="G33" s="1415"/>
      <c r="H33" s="1416"/>
      <c r="I33" s="1415"/>
      <c r="J33" s="1415"/>
      <c r="K33" s="1417"/>
      <c r="L33" s="1418"/>
      <c r="M33" s="1418"/>
      <c r="N33" s="1418"/>
      <c r="O33" s="1418"/>
      <c r="P33" s="1416"/>
      <c r="Q33" s="1419"/>
      <c r="R33" s="1420"/>
      <c r="S33" s="1416"/>
      <c r="T33" s="1056"/>
      <c r="U33" s="1415"/>
      <c r="V33" s="1416"/>
      <c r="W33" s="100"/>
      <c r="X33" s="1114"/>
      <c r="Y33" s="1114"/>
      <c r="Z33" s="1114"/>
      <c r="AA33" s="1114"/>
      <c r="AB33" s="1114"/>
      <c r="AC33" s="1114"/>
      <c r="AD33" s="1114"/>
    </row>
    <row r="34" spans="1:30">
      <c r="A34" s="1056">
        <v>35</v>
      </c>
      <c r="B34" s="1011" t="s">
        <v>1252</v>
      </c>
      <c r="C34" s="1056"/>
      <c r="D34" s="1415"/>
      <c r="E34" s="1416"/>
      <c r="F34" s="1056"/>
      <c r="G34" s="1415"/>
      <c r="H34" s="1416"/>
      <c r="I34" s="1415"/>
      <c r="J34" s="1415"/>
      <c r="K34" s="1417"/>
      <c r="L34" s="1418"/>
      <c r="M34" s="1418"/>
      <c r="N34" s="1418"/>
      <c r="O34" s="1418"/>
      <c r="P34" s="1416"/>
      <c r="Q34" s="1419"/>
      <c r="R34" s="1420"/>
      <c r="S34" s="1416"/>
      <c r="T34" s="1056"/>
      <c r="U34" s="1415"/>
      <c r="V34" s="1416"/>
      <c r="W34" s="100"/>
      <c r="X34" s="1114"/>
      <c r="Y34" s="1114"/>
      <c r="Z34" s="1114"/>
      <c r="AA34" s="1114"/>
      <c r="AB34" s="1114"/>
      <c r="AC34" s="1114"/>
      <c r="AD34" s="1114"/>
    </row>
    <row r="35" spans="1:30">
      <c r="A35" s="1056">
        <v>36</v>
      </c>
      <c r="B35" s="1011" t="s">
        <v>988</v>
      </c>
      <c r="C35" s="1056"/>
      <c r="D35" s="1415"/>
      <c r="E35" s="1416"/>
      <c r="F35" s="1056"/>
      <c r="G35" s="1415"/>
      <c r="H35" s="1416"/>
      <c r="I35" s="1415"/>
      <c r="J35" s="1415"/>
      <c r="K35" s="1417"/>
      <c r="L35" s="1418"/>
      <c r="M35" s="1418"/>
      <c r="N35" s="1418"/>
      <c r="O35" s="1418"/>
      <c r="P35" s="1416"/>
      <c r="Q35" s="1419"/>
      <c r="R35" s="1420"/>
      <c r="S35" s="1416"/>
      <c r="T35" s="1056"/>
      <c r="U35" s="1415"/>
      <c r="V35" s="1416"/>
      <c r="W35" s="100"/>
      <c r="X35" s="1114"/>
      <c r="Y35" s="1114"/>
      <c r="Z35" s="1114"/>
      <c r="AA35" s="1114"/>
      <c r="AB35" s="1114"/>
      <c r="AC35" s="1114"/>
      <c r="AD35" s="1114"/>
    </row>
    <row r="36" spans="1:30">
      <c r="A36" s="1056">
        <v>37</v>
      </c>
      <c r="B36" s="1011" t="s">
        <v>1253</v>
      </c>
      <c r="C36" s="1056"/>
      <c r="D36" s="1415"/>
      <c r="E36" s="1416"/>
      <c r="F36" s="1056"/>
      <c r="G36" s="1415"/>
      <c r="H36" s="1416"/>
      <c r="I36" s="1415"/>
      <c r="J36" s="1415"/>
      <c r="K36" s="1417"/>
      <c r="L36" s="1418"/>
      <c r="M36" s="1418"/>
      <c r="N36" s="1418"/>
      <c r="O36" s="1418"/>
      <c r="P36" s="1416"/>
      <c r="Q36" s="1419"/>
      <c r="R36" s="1420"/>
      <c r="S36" s="1416"/>
      <c r="T36" s="1056"/>
      <c r="U36" s="1415"/>
      <c r="V36" s="1416"/>
      <c r="W36" s="100"/>
      <c r="X36" s="1114"/>
      <c r="Y36" s="1114"/>
      <c r="Z36" s="1114"/>
      <c r="AA36" s="1114"/>
      <c r="AB36" s="1114"/>
      <c r="AC36" s="1114"/>
      <c r="AD36" s="1114"/>
    </row>
    <row r="37" spans="1:30">
      <c r="A37" s="1056">
        <v>39</v>
      </c>
      <c r="B37" s="1011" t="s">
        <v>1254</v>
      </c>
      <c r="C37" s="1056"/>
      <c r="D37" s="1415"/>
      <c r="E37" s="1416"/>
      <c r="F37" s="1056"/>
      <c r="G37" s="1415"/>
      <c r="H37" s="1416"/>
      <c r="I37" s="1415"/>
      <c r="J37" s="1415"/>
      <c r="K37" s="1417"/>
      <c r="L37" s="1418"/>
      <c r="M37" s="1418"/>
      <c r="N37" s="1418"/>
      <c r="O37" s="1418"/>
      <c r="P37" s="1416"/>
      <c r="Q37" s="1419"/>
      <c r="R37" s="1420"/>
      <c r="S37" s="1416"/>
      <c r="T37" s="1056"/>
      <c r="U37" s="1415"/>
      <c r="V37" s="1416"/>
      <c r="W37" s="100"/>
      <c r="X37" s="1114"/>
      <c r="Y37" s="1114"/>
      <c r="Z37" s="1114"/>
      <c r="AA37" s="1114"/>
      <c r="AB37" s="1114"/>
      <c r="AC37" s="1114"/>
      <c r="AD37" s="1114"/>
    </row>
    <row r="38" spans="1:30">
      <c r="A38" s="1056">
        <v>41</v>
      </c>
      <c r="B38" s="1011" t="s">
        <v>941</v>
      </c>
      <c r="C38" s="1056"/>
      <c r="D38" s="1415"/>
      <c r="E38" s="1416"/>
      <c r="F38" s="1056"/>
      <c r="G38" s="1415"/>
      <c r="H38" s="1416"/>
      <c r="I38" s="1415"/>
      <c r="J38" s="1415"/>
      <c r="K38" s="1417"/>
      <c r="L38" s="1418"/>
      <c r="M38" s="1418"/>
      <c r="N38" s="1418"/>
      <c r="O38" s="1418"/>
      <c r="P38" s="1416"/>
      <c r="Q38" s="1419"/>
      <c r="R38" s="1420"/>
      <c r="S38" s="1416"/>
      <c r="T38" s="1056"/>
      <c r="U38" s="1415"/>
      <c r="V38" s="1416"/>
      <c r="W38" s="100"/>
      <c r="X38" s="1114"/>
      <c r="Y38" s="1114"/>
      <c r="Z38" s="1114"/>
      <c r="AA38" s="1114"/>
      <c r="AB38" s="1114"/>
      <c r="AC38" s="1114"/>
      <c r="AD38" s="1114"/>
    </row>
    <row r="39" spans="1:30">
      <c r="A39" s="1056">
        <v>47</v>
      </c>
      <c r="B39" s="1011" t="s">
        <v>1255</v>
      </c>
      <c r="C39" s="1056"/>
      <c r="D39" s="1415"/>
      <c r="E39" s="1416"/>
      <c r="F39" s="1056"/>
      <c r="G39" s="1415"/>
      <c r="H39" s="1416"/>
      <c r="I39" s="1415"/>
      <c r="J39" s="1415"/>
      <c r="K39" s="1417"/>
      <c r="L39" s="1418"/>
      <c r="M39" s="1418"/>
      <c r="N39" s="1418"/>
      <c r="O39" s="1418"/>
      <c r="P39" s="1416"/>
      <c r="Q39" s="1419"/>
      <c r="R39" s="1420"/>
      <c r="S39" s="1416"/>
      <c r="T39" s="1056"/>
      <c r="U39" s="1415"/>
      <c r="V39" s="1416"/>
      <c r="W39" s="100"/>
      <c r="X39" s="1114"/>
      <c r="Y39" s="1114"/>
      <c r="Z39" s="1114"/>
      <c r="AA39" s="1114"/>
      <c r="AB39" s="1114"/>
      <c r="AC39" s="1114"/>
      <c r="AD39" s="1114"/>
    </row>
    <row r="40" spans="1:30" s="11" customFormat="1" ht="12" thickBot="1">
      <c r="A40" s="1434"/>
      <c r="B40" s="1427" t="s">
        <v>912</v>
      </c>
      <c r="C40" s="1062"/>
      <c r="D40" s="1435"/>
      <c r="E40" s="1436"/>
      <c r="F40" s="1062"/>
      <c r="G40" s="1435"/>
      <c r="H40" s="1436"/>
      <c r="I40" s="1435"/>
      <c r="J40" s="1435"/>
      <c r="K40" s="1437"/>
      <c r="L40" s="1438"/>
      <c r="M40" s="1438"/>
      <c r="N40" s="1438"/>
      <c r="O40" s="1438"/>
      <c r="P40" s="1436"/>
      <c r="Q40" s="1432"/>
      <c r="R40" s="1439"/>
      <c r="S40" s="1436"/>
      <c r="T40" s="1062"/>
      <c r="U40" s="1435"/>
      <c r="V40" s="1436"/>
      <c r="W40" s="100"/>
      <c r="X40" s="1440"/>
      <c r="Y40" s="1440"/>
      <c r="Z40" s="1440"/>
      <c r="AA40" s="1440"/>
      <c r="AB40" s="1440"/>
      <c r="AC40" s="1440"/>
      <c r="AD40" s="1440"/>
    </row>
    <row r="41" spans="1:30" ht="12" thickBot="1">
      <c r="A41" s="1400"/>
      <c r="B41" s="1401" t="s">
        <v>942</v>
      </c>
      <c r="C41" s="1400"/>
      <c r="D41" s="1402"/>
      <c r="E41" s="1403"/>
      <c r="F41" s="1400"/>
      <c r="G41" s="1402"/>
      <c r="H41" s="1403"/>
      <c r="I41" s="1404"/>
      <c r="J41" s="1404"/>
      <c r="K41" s="1405"/>
      <c r="L41" s="1406"/>
      <c r="M41" s="1406"/>
      <c r="N41" s="1406"/>
      <c r="O41" s="1406"/>
      <c r="P41" s="1403"/>
      <c r="Q41" s="1407"/>
      <c r="R41" s="1408"/>
      <c r="S41" s="1403"/>
      <c r="T41" s="1400"/>
      <c r="U41" s="1402"/>
      <c r="V41" s="1403"/>
      <c r="X41" s="1114"/>
      <c r="Y41" s="1114"/>
      <c r="Z41" s="1114"/>
      <c r="AA41" s="1114"/>
      <c r="AB41" s="1114"/>
      <c r="AC41" s="1114"/>
      <c r="AD41" s="1114"/>
    </row>
    <row r="42" spans="1:30">
      <c r="A42" s="1050">
        <v>180</v>
      </c>
      <c r="B42" s="1106" t="s">
        <v>1240</v>
      </c>
      <c r="C42" s="1050"/>
      <c r="D42" s="1409"/>
      <c r="E42" s="1410"/>
      <c r="F42" s="1050"/>
      <c r="G42" s="1409"/>
      <c r="H42" s="1410"/>
      <c r="I42" s="1409"/>
      <c r="J42" s="1409"/>
      <c r="K42" s="1411"/>
      <c r="L42" s="1412"/>
      <c r="M42" s="1412"/>
      <c r="N42" s="1412"/>
      <c r="O42" s="1412"/>
      <c r="P42" s="1410"/>
      <c r="Q42" s="1413"/>
      <c r="R42" s="1414"/>
      <c r="S42" s="1410"/>
      <c r="T42" s="1050"/>
      <c r="U42" s="1409"/>
      <c r="V42" s="1410"/>
      <c r="W42" s="100"/>
      <c r="X42" s="1114"/>
      <c r="Y42" s="1114"/>
      <c r="Z42" s="1114"/>
      <c r="AA42" s="1114"/>
      <c r="AB42" s="1114"/>
      <c r="AC42" s="1114"/>
      <c r="AD42" s="1114"/>
    </row>
    <row r="43" spans="1:30" ht="12.75" customHeight="1">
      <c r="A43" s="1056">
        <v>50</v>
      </c>
      <c r="B43" s="1011" t="s">
        <v>1256</v>
      </c>
      <c r="C43" s="1056"/>
      <c r="D43" s="1415"/>
      <c r="E43" s="1416"/>
      <c r="F43" s="1056"/>
      <c r="G43" s="1415"/>
      <c r="H43" s="1416"/>
      <c r="I43" s="1415"/>
      <c r="J43" s="1415"/>
      <c r="K43" s="1417"/>
      <c r="L43" s="1418"/>
      <c r="M43" s="1418"/>
      <c r="N43" s="1418"/>
      <c r="O43" s="1418"/>
      <c r="P43" s="1416"/>
      <c r="Q43" s="1419"/>
      <c r="R43" s="1420"/>
      <c r="S43" s="1416"/>
      <c r="T43" s="1056"/>
      <c r="U43" s="1415"/>
      <c r="V43" s="1416"/>
      <c r="X43" s="1114"/>
      <c r="Y43" s="1114"/>
      <c r="Z43" s="1114"/>
      <c r="AA43" s="1114"/>
      <c r="AB43" s="1114"/>
      <c r="AC43" s="1114"/>
      <c r="AD43" s="1114"/>
    </row>
    <row r="44" spans="1:30">
      <c r="A44" s="1056">
        <v>52</v>
      </c>
      <c r="B44" s="1011" t="s">
        <v>1257</v>
      </c>
      <c r="C44" s="1056"/>
      <c r="D44" s="1415"/>
      <c r="E44" s="1416"/>
      <c r="F44" s="1056"/>
      <c r="G44" s="1415"/>
      <c r="H44" s="1416"/>
      <c r="I44" s="1415"/>
      <c r="J44" s="1415"/>
      <c r="K44" s="1417"/>
      <c r="L44" s="1418"/>
      <c r="M44" s="1418"/>
      <c r="N44" s="1418"/>
      <c r="O44" s="1418"/>
      <c r="P44" s="1416"/>
      <c r="Q44" s="1419"/>
      <c r="R44" s="1420"/>
      <c r="S44" s="1416"/>
      <c r="T44" s="1056"/>
      <c r="U44" s="1415"/>
      <c r="V44" s="1416"/>
      <c r="X44" s="1114"/>
      <c r="Y44" s="1114"/>
      <c r="Z44" s="1114"/>
      <c r="AA44" s="1114"/>
      <c r="AB44" s="1114"/>
      <c r="AC44" s="1114"/>
      <c r="AD44" s="1114"/>
    </row>
    <row r="45" spans="1:30">
      <c r="A45" s="1056">
        <v>53</v>
      </c>
      <c r="B45" s="1011" t="s">
        <v>1258</v>
      </c>
      <c r="C45" s="1056"/>
      <c r="D45" s="1415"/>
      <c r="E45" s="1416"/>
      <c r="F45" s="1056"/>
      <c r="G45" s="1415"/>
      <c r="H45" s="1416"/>
      <c r="I45" s="1415"/>
      <c r="J45" s="1415"/>
      <c r="K45" s="1417"/>
      <c r="L45" s="1418"/>
      <c r="M45" s="1418"/>
      <c r="N45" s="1418"/>
      <c r="O45" s="1418"/>
      <c r="P45" s="1416"/>
      <c r="Q45" s="1419"/>
      <c r="R45" s="1420"/>
      <c r="S45" s="1416"/>
      <c r="T45" s="1056"/>
      <c r="U45" s="1415"/>
      <c r="V45" s="1416"/>
      <c r="X45" s="1114"/>
      <c r="Y45" s="1114"/>
      <c r="Z45" s="1114"/>
      <c r="AA45" s="1114"/>
      <c r="AB45" s="1114"/>
      <c r="AC45" s="1114"/>
      <c r="AD45" s="1114"/>
    </row>
    <row r="46" spans="1:30">
      <c r="A46" s="1056">
        <v>54</v>
      </c>
      <c r="B46" s="1011" t="s">
        <v>1259</v>
      </c>
      <c r="C46" s="1056"/>
      <c r="D46" s="1415"/>
      <c r="E46" s="1416"/>
      <c r="F46" s="1056"/>
      <c r="G46" s="1415"/>
      <c r="H46" s="1416"/>
      <c r="I46" s="1415"/>
      <c r="J46" s="1415"/>
      <c r="K46" s="1417"/>
      <c r="L46" s="1418"/>
      <c r="M46" s="1418"/>
      <c r="N46" s="1418"/>
      <c r="O46" s="1418"/>
      <c r="P46" s="1416"/>
      <c r="Q46" s="1419"/>
      <c r="R46" s="1420"/>
      <c r="S46" s="1416"/>
      <c r="T46" s="1056"/>
      <c r="U46" s="1415"/>
      <c r="V46" s="1416"/>
      <c r="X46" s="1114"/>
      <c r="Y46" s="1114"/>
      <c r="Z46" s="1114"/>
      <c r="AA46" s="1114"/>
      <c r="AB46" s="1114"/>
      <c r="AC46" s="1114"/>
      <c r="AD46" s="1114"/>
    </row>
    <row r="47" spans="1:30">
      <c r="A47" s="1056">
        <v>55</v>
      </c>
      <c r="B47" s="1011" t="s">
        <v>1260</v>
      </c>
      <c r="C47" s="1056"/>
      <c r="D47" s="1415"/>
      <c r="E47" s="1416"/>
      <c r="F47" s="1056"/>
      <c r="G47" s="1415"/>
      <c r="H47" s="1416"/>
      <c r="I47" s="1415"/>
      <c r="J47" s="1415"/>
      <c r="K47" s="1417"/>
      <c r="L47" s="1418"/>
      <c r="M47" s="1418"/>
      <c r="N47" s="1418"/>
      <c r="O47" s="1418"/>
      <c r="P47" s="1416"/>
      <c r="Q47" s="1419"/>
      <c r="R47" s="1420"/>
      <c r="S47" s="1416"/>
      <c r="T47" s="1056"/>
      <c r="U47" s="1415"/>
      <c r="V47" s="1416"/>
      <c r="X47" s="1114"/>
      <c r="Y47" s="1114"/>
      <c r="Z47" s="1114"/>
      <c r="AA47" s="1114"/>
      <c r="AB47" s="1114"/>
      <c r="AC47" s="1114"/>
      <c r="AD47" s="1114"/>
    </row>
    <row r="48" spans="1:30">
      <c r="A48" s="1056">
        <v>56</v>
      </c>
      <c r="B48" s="1011" t="s">
        <v>1261</v>
      </c>
      <c r="C48" s="1056"/>
      <c r="D48" s="1415"/>
      <c r="E48" s="1416"/>
      <c r="F48" s="1056"/>
      <c r="G48" s="1415"/>
      <c r="H48" s="1416"/>
      <c r="I48" s="1415"/>
      <c r="J48" s="1415"/>
      <c r="K48" s="1417"/>
      <c r="L48" s="1418"/>
      <c r="M48" s="1418"/>
      <c r="N48" s="1418"/>
      <c r="O48" s="1418"/>
      <c r="P48" s="1416"/>
      <c r="Q48" s="1419"/>
      <c r="R48" s="1420"/>
      <c r="S48" s="1416"/>
      <c r="T48" s="1056"/>
      <c r="U48" s="1415"/>
      <c r="V48" s="1416"/>
      <c r="X48" s="1114"/>
      <c r="Y48" s="1114"/>
      <c r="Z48" s="1114"/>
      <c r="AA48" s="1114"/>
      <c r="AB48" s="1114"/>
      <c r="AC48" s="1114"/>
      <c r="AD48" s="1114"/>
    </row>
    <row r="49" spans="1:30">
      <c r="A49" s="1056">
        <v>57</v>
      </c>
      <c r="B49" s="1011" t="s">
        <v>1262</v>
      </c>
      <c r="C49" s="1056"/>
      <c r="D49" s="1415"/>
      <c r="E49" s="1416"/>
      <c r="F49" s="1056"/>
      <c r="G49" s="1415"/>
      <c r="H49" s="1416"/>
      <c r="I49" s="1415"/>
      <c r="J49" s="1415"/>
      <c r="K49" s="1417"/>
      <c r="L49" s="1418"/>
      <c r="M49" s="1418"/>
      <c r="N49" s="1418"/>
      <c r="O49" s="1418"/>
      <c r="P49" s="1416"/>
      <c r="Q49" s="1419"/>
      <c r="R49" s="1420"/>
      <c r="S49" s="1416"/>
      <c r="T49" s="1056"/>
      <c r="U49" s="1415"/>
      <c r="V49" s="1416"/>
      <c r="X49" s="1114"/>
      <c r="Y49" s="1114"/>
      <c r="Z49" s="1114"/>
      <c r="AA49" s="1114"/>
      <c r="AB49" s="1114"/>
      <c r="AC49" s="1114"/>
      <c r="AD49" s="1114"/>
    </row>
    <row r="50" spans="1:30">
      <c r="A50" s="1056">
        <v>58</v>
      </c>
      <c r="B50" s="1011" t="s">
        <v>1263</v>
      </c>
      <c r="C50" s="1056"/>
      <c r="D50" s="1415"/>
      <c r="E50" s="1416"/>
      <c r="F50" s="1056"/>
      <c r="G50" s="1415"/>
      <c r="H50" s="1416"/>
      <c r="I50" s="1415"/>
      <c r="J50" s="1415"/>
      <c r="K50" s="1417"/>
      <c r="L50" s="1418"/>
      <c r="M50" s="1418"/>
      <c r="N50" s="1418"/>
      <c r="O50" s="1418"/>
      <c r="P50" s="1416"/>
      <c r="Q50" s="1419"/>
      <c r="R50" s="1420"/>
      <c r="S50" s="1416"/>
      <c r="T50" s="1056"/>
      <c r="U50" s="1415"/>
      <c r="V50" s="1416"/>
      <c r="X50" s="1114"/>
      <c r="Y50" s="1114"/>
      <c r="Z50" s="1114"/>
      <c r="AA50" s="1114"/>
      <c r="AB50" s="1114"/>
      <c r="AC50" s="1114"/>
      <c r="AD50" s="1114"/>
    </row>
    <row r="51" spans="1:30">
      <c r="A51" s="1056">
        <v>59</v>
      </c>
      <c r="B51" s="1011" t="s">
        <v>1264</v>
      </c>
      <c r="C51" s="1056"/>
      <c r="D51" s="1415"/>
      <c r="E51" s="1416"/>
      <c r="F51" s="1056"/>
      <c r="G51" s="1415"/>
      <c r="H51" s="1416"/>
      <c r="I51" s="1415"/>
      <c r="J51" s="1415"/>
      <c r="K51" s="1417"/>
      <c r="L51" s="1418"/>
      <c r="M51" s="1418"/>
      <c r="N51" s="1418"/>
      <c r="O51" s="1418"/>
      <c r="P51" s="1416"/>
      <c r="Q51" s="1419"/>
      <c r="R51" s="1420"/>
      <c r="S51" s="1416"/>
      <c r="T51" s="1056"/>
      <c r="U51" s="1415"/>
      <c r="V51" s="1416"/>
      <c r="X51" s="1114"/>
      <c r="Y51" s="1114"/>
      <c r="Z51" s="1114"/>
      <c r="AA51" s="1114"/>
      <c r="AB51" s="1114"/>
      <c r="AC51" s="1114"/>
      <c r="AD51" s="1114"/>
    </row>
    <row r="52" spans="1:30">
      <c r="A52" s="1056">
        <v>60</v>
      </c>
      <c r="B52" s="1011" t="s">
        <v>1265</v>
      </c>
      <c r="C52" s="1056"/>
      <c r="D52" s="1415"/>
      <c r="E52" s="1416"/>
      <c r="F52" s="1056"/>
      <c r="G52" s="1415"/>
      <c r="H52" s="1416"/>
      <c r="I52" s="1415"/>
      <c r="J52" s="1415"/>
      <c r="K52" s="1417"/>
      <c r="L52" s="1418"/>
      <c r="M52" s="1418"/>
      <c r="N52" s="1418"/>
      <c r="O52" s="1418"/>
      <c r="P52" s="1416"/>
      <c r="Q52" s="1419"/>
      <c r="R52" s="1420"/>
      <c r="S52" s="1416"/>
      <c r="T52" s="1056"/>
      <c r="U52" s="1415"/>
      <c r="V52" s="1416"/>
      <c r="X52" s="1114"/>
      <c r="Y52" s="1114"/>
      <c r="Z52" s="1114"/>
      <c r="AA52" s="1114"/>
      <c r="AB52" s="1114"/>
      <c r="AC52" s="1114"/>
      <c r="AD52" s="1114"/>
    </row>
    <row r="53" spans="1:30">
      <c r="A53" s="1056">
        <v>62</v>
      </c>
      <c r="B53" s="1011" t="s">
        <v>1266</v>
      </c>
      <c r="C53" s="1056"/>
      <c r="D53" s="1415"/>
      <c r="E53" s="1416"/>
      <c r="F53" s="1056"/>
      <c r="G53" s="1415"/>
      <c r="H53" s="1416"/>
      <c r="I53" s="1415"/>
      <c r="J53" s="1415"/>
      <c r="K53" s="1417"/>
      <c r="L53" s="1418"/>
      <c r="M53" s="1418"/>
      <c r="N53" s="1418"/>
      <c r="O53" s="1418"/>
      <c r="P53" s="1416"/>
      <c r="Q53" s="1419"/>
      <c r="R53" s="1420"/>
      <c r="S53" s="1416"/>
      <c r="T53" s="1056"/>
      <c r="U53" s="1415"/>
      <c r="V53" s="1416"/>
      <c r="X53" s="1114"/>
      <c r="Y53" s="1114"/>
      <c r="Z53" s="1114"/>
      <c r="AA53" s="1114"/>
      <c r="AB53" s="1114"/>
      <c r="AC53" s="1114"/>
      <c r="AD53" s="1114"/>
    </row>
    <row r="54" spans="1:30">
      <c r="A54" s="1056">
        <v>64</v>
      </c>
      <c r="B54" s="1011" t="s">
        <v>1267</v>
      </c>
      <c r="C54" s="1056"/>
      <c r="D54" s="1415"/>
      <c r="E54" s="1416"/>
      <c r="F54" s="1056"/>
      <c r="G54" s="1415"/>
      <c r="H54" s="1416"/>
      <c r="I54" s="1415"/>
      <c r="J54" s="1415"/>
      <c r="K54" s="1417"/>
      <c r="L54" s="1418"/>
      <c r="M54" s="1418"/>
      <c r="N54" s="1418"/>
      <c r="O54" s="1418"/>
      <c r="P54" s="1416"/>
      <c r="Q54" s="1419"/>
      <c r="R54" s="1420"/>
      <c r="S54" s="1416"/>
      <c r="T54" s="1056"/>
      <c r="U54" s="1415"/>
      <c r="V54" s="1416"/>
      <c r="X54" s="1114"/>
      <c r="Y54" s="1114"/>
      <c r="Z54" s="1114"/>
      <c r="AA54" s="1114"/>
      <c r="AB54" s="1114"/>
      <c r="AC54" s="1114"/>
      <c r="AD54" s="1114"/>
    </row>
    <row r="55" spans="1:30">
      <c r="A55" s="1056">
        <v>66</v>
      </c>
      <c r="B55" s="1011" t="s">
        <v>1268</v>
      </c>
      <c r="C55" s="1056"/>
      <c r="D55" s="1415"/>
      <c r="E55" s="1416"/>
      <c r="F55" s="1056"/>
      <c r="G55" s="1415"/>
      <c r="H55" s="1416"/>
      <c r="I55" s="1415"/>
      <c r="J55" s="1415"/>
      <c r="K55" s="1417"/>
      <c r="L55" s="1418"/>
      <c r="M55" s="1418"/>
      <c r="N55" s="1418"/>
      <c r="O55" s="1418"/>
      <c r="P55" s="1416"/>
      <c r="Q55" s="1419"/>
      <c r="R55" s="1420"/>
      <c r="S55" s="1416"/>
      <c r="T55" s="1056"/>
      <c r="U55" s="1415"/>
      <c r="V55" s="1416"/>
      <c r="X55" s="1114"/>
      <c r="Y55" s="1114"/>
      <c r="Z55" s="1114"/>
      <c r="AA55" s="1114"/>
      <c r="AB55" s="1114"/>
      <c r="AC55" s="1114"/>
      <c r="AD55" s="1114"/>
    </row>
    <row r="56" spans="1:30">
      <c r="A56" s="1056">
        <v>68</v>
      </c>
      <c r="B56" s="1011" t="s">
        <v>1269</v>
      </c>
      <c r="C56" s="1056"/>
      <c r="D56" s="1415"/>
      <c r="E56" s="1416"/>
      <c r="F56" s="1056"/>
      <c r="G56" s="1415"/>
      <c r="H56" s="1416"/>
      <c r="I56" s="1415"/>
      <c r="J56" s="1415"/>
      <c r="K56" s="1417"/>
      <c r="L56" s="1418"/>
      <c r="M56" s="1418"/>
      <c r="N56" s="1418"/>
      <c r="O56" s="1418"/>
      <c r="P56" s="1416"/>
      <c r="Q56" s="1419"/>
      <c r="R56" s="1420"/>
      <c r="S56" s="1416"/>
      <c r="T56" s="1056"/>
      <c r="U56" s="1415"/>
      <c r="V56" s="1416"/>
      <c r="X56" s="1114"/>
      <c r="Y56" s="1114"/>
      <c r="Z56" s="1114"/>
      <c r="AA56" s="1114"/>
      <c r="AB56" s="1114"/>
      <c r="AC56" s="1114"/>
      <c r="AD56" s="1114"/>
    </row>
    <row r="57" spans="1:30">
      <c r="A57" s="1056">
        <v>70</v>
      </c>
      <c r="B57" s="1011" t="s">
        <v>1270</v>
      </c>
      <c r="C57" s="1056"/>
      <c r="D57" s="1415"/>
      <c r="E57" s="1416"/>
      <c r="F57" s="1056"/>
      <c r="G57" s="1415"/>
      <c r="H57" s="1416"/>
      <c r="I57" s="1415"/>
      <c r="J57" s="1415"/>
      <c r="K57" s="1417"/>
      <c r="L57" s="1418"/>
      <c r="M57" s="1418"/>
      <c r="N57" s="1418"/>
      <c r="O57" s="1418"/>
      <c r="P57" s="1416"/>
      <c r="Q57" s="1419"/>
      <c r="R57" s="1420"/>
      <c r="S57" s="1416"/>
      <c r="T57" s="1056"/>
      <c r="U57" s="1415"/>
      <c r="V57" s="1416"/>
      <c r="X57" s="1114"/>
      <c r="Y57" s="1114"/>
      <c r="Z57" s="1114"/>
      <c r="AA57" s="1114"/>
      <c r="AB57" s="1114"/>
      <c r="AC57" s="1114"/>
      <c r="AD57" s="1114"/>
    </row>
    <row r="58" spans="1:30">
      <c r="A58" s="1056">
        <v>72</v>
      </c>
      <c r="B58" s="1011" t="s">
        <v>1271</v>
      </c>
      <c r="C58" s="1056"/>
      <c r="D58" s="1415"/>
      <c r="E58" s="1416"/>
      <c r="F58" s="1056"/>
      <c r="G58" s="1415"/>
      <c r="H58" s="1416"/>
      <c r="I58" s="1415"/>
      <c r="J58" s="1415"/>
      <c r="K58" s="1417"/>
      <c r="L58" s="1418"/>
      <c r="M58" s="1418"/>
      <c r="N58" s="1418"/>
      <c r="O58" s="1418"/>
      <c r="P58" s="1416"/>
      <c r="Q58" s="1419"/>
      <c r="R58" s="1420"/>
      <c r="S58" s="1416"/>
      <c r="T58" s="1056"/>
      <c r="U58" s="1415"/>
      <c r="V58" s="1416"/>
      <c r="X58" s="1114"/>
      <c r="Y58" s="1114"/>
      <c r="Z58" s="1114"/>
      <c r="AA58" s="1114"/>
      <c r="AB58" s="1114"/>
      <c r="AC58" s="1114"/>
      <c r="AD58" s="1114"/>
    </row>
    <row r="59" spans="1:30">
      <c r="A59" s="1056">
        <v>74</v>
      </c>
      <c r="B59" s="1011" t="s">
        <v>1272</v>
      </c>
      <c r="C59" s="1056"/>
      <c r="D59" s="1415"/>
      <c r="E59" s="1416"/>
      <c r="F59" s="1056"/>
      <c r="G59" s="1415"/>
      <c r="H59" s="1416"/>
      <c r="I59" s="1415"/>
      <c r="J59" s="1415"/>
      <c r="K59" s="1417"/>
      <c r="L59" s="1418"/>
      <c r="M59" s="1418"/>
      <c r="N59" s="1418"/>
      <c r="O59" s="1418"/>
      <c r="P59" s="1416"/>
      <c r="Q59" s="1419"/>
      <c r="R59" s="1420"/>
      <c r="S59" s="1416"/>
      <c r="T59" s="1056"/>
      <c r="U59" s="1415"/>
      <c r="V59" s="1416"/>
      <c r="X59" s="1114"/>
      <c r="Y59" s="1114"/>
      <c r="Z59" s="1114"/>
      <c r="AA59" s="1114"/>
      <c r="AB59" s="1114"/>
      <c r="AC59" s="1114"/>
      <c r="AD59" s="1114"/>
    </row>
    <row r="60" spans="1:30">
      <c r="A60" s="1056">
        <v>76</v>
      </c>
      <c r="B60" s="1011" t="s">
        <v>1273</v>
      </c>
      <c r="C60" s="1056"/>
      <c r="D60" s="1415"/>
      <c r="E60" s="1416"/>
      <c r="F60" s="1056"/>
      <c r="G60" s="1415"/>
      <c r="H60" s="1416"/>
      <c r="I60" s="1415"/>
      <c r="J60" s="1415"/>
      <c r="K60" s="1417"/>
      <c r="L60" s="1418"/>
      <c r="M60" s="1418"/>
      <c r="N60" s="1418"/>
      <c r="O60" s="1418"/>
      <c r="P60" s="1416"/>
      <c r="Q60" s="1419"/>
      <c r="R60" s="1420"/>
      <c r="S60" s="1416"/>
      <c r="T60" s="1056"/>
      <c r="U60" s="1415"/>
      <c r="V60" s="1416"/>
      <c r="X60" s="1114"/>
      <c r="Y60" s="1114"/>
      <c r="Z60" s="1114"/>
      <c r="AA60" s="1114"/>
      <c r="AB60" s="1114"/>
      <c r="AC60" s="1114"/>
      <c r="AD60" s="1114"/>
    </row>
    <row r="61" spans="1:30">
      <c r="A61" s="1056">
        <v>78</v>
      </c>
      <c r="B61" s="1011" t="s">
        <v>1274</v>
      </c>
      <c r="C61" s="1056"/>
      <c r="D61" s="1415"/>
      <c r="E61" s="1416"/>
      <c r="F61" s="1056"/>
      <c r="G61" s="1415"/>
      <c r="H61" s="1416"/>
      <c r="I61" s="1415"/>
      <c r="J61" s="1415"/>
      <c r="K61" s="1417"/>
      <c r="L61" s="1418"/>
      <c r="M61" s="1418"/>
      <c r="N61" s="1418"/>
      <c r="O61" s="1418"/>
      <c r="P61" s="1416"/>
      <c r="Q61" s="1419"/>
      <c r="R61" s="1420"/>
      <c r="S61" s="1416"/>
      <c r="T61" s="1056"/>
      <c r="U61" s="1415"/>
      <c r="V61" s="1416"/>
      <c r="X61" s="1114"/>
      <c r="Y61" s="1114"/>
      <c r="Z61" s="1114"/>
      <c r="AA61" s="1114"/>
      <c r="AB61" s="1114"/>
      <c r="AC61" s="1114"/>
      <c r="AD61" s="1114"/>
    </row>
    <row r="62" spans="1:30">
      <c r="A62" s="1056">
        <v>82</v>
      </c>
      <c r="B62" s="1011" t="s">
        <v>1256</v>
      </c>
      <c r="C62" s="1056"/>
      <c r="D62" s="1415"/>
      <c r="E62" s="1416"/>
      <c r="F62" s="1056"/>
      <c r="G62" s="1415"/>
      <c r="H62" s="1416"/>
      <c r="I62" s="1415"/>
      <c r="J62" s="1415"/>
      <c r="K62" s="1417"/>
      <c r="L62" s="1418"/>
      <c r="M62" s="1418"/>
      <c r="N62" s="1418"/>
      <c r="O62" s="1418"/>
      <c r="P62" s="1416"/>
      <c r="Q62" s="1419"/>
      <c r="R62" s="1420"/>
      <c r="S62" s="1416"/>
      <c r="T62" s="1056"/>
      <c r="U62" s="1415"/>
      <c r="V62" s="1416"/>
      <c r="X62" s="1114"/>
      <c r="Y62" s="1114"/>
      <c r="Z62" s="1114"/>
      <c r="AA62" s="1114"/>
      <c r="AB62" s="1114"/>
      <c r="AC62" s="1114"/>
      <c r="AD62" s="1114"/>
    </row>
    <row r="63" spans="1:30">
      <c r="A63" s="1056">
        <v>114</v>
      </c>
      <c r="B63" s="1011" t="s">
        <v>1275</v>
      </c>
      <c r="C63" s="1056"/>
      <c r="D63" s="1415"/>
      <c r="E63" s="1416"/>
      <c r="F63" s="1056"/>
      <c r="G63" s="1415"/>
      <c r="H63" s="1416"/>
      <c r="I63" s="1415"/>
      <c r="J63" s="1415"/>
      <c r="K63" s="1417"/>
      <c r="L63" s="1418"/>
      <c r="M63" s="1418"/>
      <c r="N63" s="1418"/>
      <c r="O63" s="1418"/>
      <c r="P63" s="1416"/>
      <c r="Q63" s="1419"/>
      <c r="R63" s="1420"/>
      <c r="S63" s="1416"/>
      <c r="T63" s="1056"/>
      <c r="U63" s="1415"/>
      <c r="V63" s="1416"/>
      <c r="X63" s="1114"/>
      <c r="Y63" s="1114"/>
      <c r="Z63" s="1114"/>
      <c r="AA63" s="1114"/>
      <c r="AB63" s="1114"/>
      <c r="AC63" s="1114"/>
      <c r="AD63" s="1114"/>
    </row>
    <row r="64" spans="1:30" s="11" customFormat="1" ht="12.75" customHeight="1" thickBot="1">
      <c r="A64" s="1434"/>
      <c r="B64" s="1441" t="s">
        <v>912</v>
      </c>
      <c r="C64" s="1062"/>
      <c r="D64" s="1435"/>
      <c r="E64" s="1436"/>
      <c r="F64" s="1062"/>
      <c r="G64" s="1435"/>
      <c r="H64" s="1436"/>
      <c r="I64" s="1435"/>
      <c r="J64" s="1435"/>
      <c r="K64" s="1437"/>
      <c r="L64" s="1438"/>
      <c r="M64" s="1438"/>
      <c r="N64" s="1438"/>
      <c r="O64" s="1438"/>
      <c r="P64" s="1436"/>
      <c r="Q64" s="1432"/>
      <c r="R64" s="1439"/>
      <c r="S64" s="1436"/>
      <c r="T64" s="1062"/>
      <c r="U64" s="1435"/>
      <c r="V64" s="1436"/>
      <c r="X64" s="1440"/>
      <c r="Y64" s="1440"/>
      <c r="Z64" s="1440"/>
      <c r="AA64" s="1440"/>
      <c r="AB64" s="1440"/>
      <c r="AC64" s="1440"/>
      <c r="AD64" s="1440"/>
    </row>
    <row r="65" spans="1:30" ht="12" thickBot="1">
      <c r="A65" s="1400"/>
      <c r="B65" s="1401" t="s">
        <v>963</v>
      </c>
      <c r="C65" s="1400"/>
      <c r="D65" s="1402"/>
      <c r="E65" s="1403"/>
      <c r="F65" s="1400"/>
      <c r="G65" s="1402"/>
      <c r="H65" s="1403"/>
      <c r="I65" s="1404"/>
      <c r="J65" s="1404"/>
      <c r="K65" s="1405"/>
      <c r="L65" s="1406"/>
      <c r="M65" s="1406"/>
      <c r="N65" s="1406"/>
      <c r="O65" s="1406"/>
      <c r="P65" s="1403"/>
      <c r="Q65" s="1407"/>
      <c r="R65" s="1408"/>
      <c r="S65" s="1403"/>
      <c r="T65" s="1400"/>
      <c r="U65" s="1402"/>
      <c r="V65" s="1403"/>
      <c r="X65" s="1114"/>
      <c r="Y65" s="1114"/>
      <c r="Z65" s="1114"/>
      <c r="AA65" s="1114"/>
      <c r="AB65" s="1114"/>
      <c r="AC65" s="1114"/>
      <c r="AD65" s="1114"/>
    </row>
    <row r="66" spans="1:30">
      <c r="A66" s="1056">
        <v>90</v>
      </c>
      <c r="B66" s="1011" t="s">
        <v>1276</v>
      </c>
      <c r="C66" s="1056"/>
      <c r="D66" s="1415"/>
      <c r="E66" s="1416"/>
      <c r="F66" s="1056"/>
      <c r="G66" s="1415"/>
      <c r="H66" s="1416"/>
      <c r="I66" s="1415"/>
      <c r="J66" s="1415"/>
      <c r="K66" s="1417"/>
      <c r="L66" s="1418"/>
      <c r="M66" s="1418"/>
      <c r="N66" s="1418"/>
      <c r="O66" s="1418"/>
      <c r="P66" s="1416"/>
      <c r="Q66" s="1419"/>
      <c r="R66" s="1420"/>
      <c r="S66" s="1416"/>
      <c r="T66" s="1056"/>
      <c r="U66" s="1415"/>
      <c r="V66" s="1416"/>
      <c r="X66" s="1114"/>
      <c r="Y66" s="1114"/>
      <c r="Z66" s="1114"/>
      <c r="AA66" s="1114"/>
      <c r="AB66" s="1114"/>
      <c r="AC66" s="1114"/>
      <c r="AD66" s="1114"/>
    </row>
    <row r="67" spans="1:30">
      <c r="A67" s="1056">
        <v>91</v>
      </c>
      <c r="B67" s="1011" t="s">
        <v>1277</v>
      </c>
      <c r="C67" s="1056"/>
      <c r="D67" s="1415"/>
      <c r="E67" s="1416"/>
      <c r="F67" s="1056"/>
      <c r="G67" s="1415"/>
      <c r="H67" s="1416"/>
      <c r="I67" s="1415"/>
      <c r="J67" s="1415"/>
      <c r="K67" s="1417"/>
      <c r="L67" s="1418"/>
      <c r="M67" s="1418"/>
      <c r="N67" s="1418"/>
      <c r="O67" s="1418"/>
      <c r="P67" s="1416"/>
      <c r="Q67" s="1419"/>
      <c r="R67" s="1420"/>
      <c r="S67" s="1416"/>
      <c r="T67" s="1056"/>
      <c r="U67" s="1415"/>
      <c r="V67" s="1416"/>
      <c r="X67" s="1114"/>
      <c r="Y67" s="1114"/>
      <c r="Z67" s="1114"/>
      <c r="AA67" s="1114"/>
      <c r="AB67" s="1114"/>
      <c r="AC67" s="1114"/>
      <c r="AD67" s="1114"/>
    </row>
    <row r="68" spans="1:30">
      <c r="A68" s="1056">
        <v>92</v>
      </c>
      <c r="B68" s="1011" t="s">
        <v>1278</v>
      </c>
      <c r="C68" s="1056"/>
      <c r="D68" s="1415"/>
      <c r="E68" s="1416"/>
      <c r="F68" s="1056"/>
      <c r="G68" s="1415"/>
      <c r="H68" s="1416"/>
      <c r="I68" s="1415"/>
      <c r="J68" s="1415"/>
      <c r="K68" s="1417"/>
      <c r="L68" s="1418"/>
      <c r="M68" s="1418"/>
      <c r="N68" s="1418"/>
      <c r="O68" s="1418"/>
      <c r="P68" s="1416"/>
      <c r="Q68" s="1419"/>
      <c r="R68" s="1420"/>
      <c r="S68" s="1416"/>
      <c r="T68" s="1056"/>
      <c r="U68" s="1415"/>
      <c r="V68" s="1416"/>
      <c r="X68" s="1114"/>
      <c r="Y68" s="1114"/>
      <c r="Z68" s="1114"/>
      <c r="AA68" s="1114"/>
      <c r="AB68" s="1114"/>
      <c r="AC68" s="1114"/>
      <c r="AD68" s="1114"/>
    </row>
    <row r="69" spans="1:30" s="11" customFormat="1" ht="12" thickBot="1">
      <c r="A69" s="1434"/>
      <c r="B69" s="1442" t="s">
        <v>912</v>
      </c>
      <c r="C69" s="1434"/>
      <c r="D69" s="1435"/>
      <c r="E69" s="1436"/>
      <c r="F69" s="1434"/>
      <c r="G69" s="1435"/>
      <c r="H69" s="1436"/>
      <c r="I69" s="1435"/>
      <c r="J69" s="1435"/>
      <c r="K69" s="1437"/>
      <c r="L69" s="1438"/>
      <c r="M69" s="1438"/>
      <c r="N69" s="1438"/>
      <c r="O69" s="1438"/>
      <c r="P69" s="1436"/>
      <c r="Q69" s="1443"/>
      <c r="R69" s="1439"/>
      <c r="S69" s="1436"/>
      <c r="T69" s="1434"/>
      <c r="U69" s="1435"/>
      <c r="V69" s="1436"/>
      <c r="X69" s="1440"/>
      <c r="Y69" s="1440"/>
      <c r="Z69" s="1440"/>
      <c r="AA69" s="1440"/>
      <c r="AB69" s="1440"/>
      <c r="AC69" s="1440"/>
      <c r="AD69" s="1440"/>
    </row>
    <row r="70" spans="1:30" ht="12" thickBot="1">
      <c r="A70" s="1400"/>
      <c r="B70" s="1401" t="s">
        <v>1279</v>
      </c>
      <c r="C70" s="1400"/>
      <c r="D70" s="1402"/>
      <c r="E70" s="1403"/>
      <c r="F70" s="1400"/>
      <c r="G70" s="1402"/>
      <c r="H70" s="1403"/>
      <c r="I70" s="1404"/>
      <c r="J70" s="1404"/>
      <c r="K70" s="1405"/>
      <c r="L70" s="1406"/>
      <c r="M70" s="1406"/>
      <c r="N70" s="1406"/>
      <c r="O70" s="1406"/>
      <c r="P70" s="1403"/>
      <c r="Q70" s="1407"/>
      <c r="R70" s="1408"/>
      <c r="S70" s="1403"/>
      <c r="T70" s="1400"/>
      <c r="U70" s="1402"/>
      <c r="V70" s="1403"/>
      <c r="X70" s="1114"/>
      <c r="Y70" s="1114"/>
      <c r="Z70" s="1114"/>
      <c r="AA70" s="1114"/>
      <c r="AB70" s="1114"/>
      <c r="AC70" s="1114"/>
      <c r="AD70" s="1114"/>
    </row>
    <row r="71" spans="1:30">
      <c r="A71" s="1056" t="s">
        <v>1280</v>
      </c>
      <c r="B71" s="1011" t="s">
        <v>794</v>
      </c>
      <c r="C71" s="1056"/>
      <c r="D71" s="1415"/>
      <c r="E71" s="1416"/>
      <c r="F71" s="1056"/>
      <c r="G71" s="1415"/>
      <c r="H71" s="1416"/>
      <c r="I71" s="1415"/>
      <c r="J71" s="1415"/>
      <c r="K71" s="1417"/>
      <c r="L71" s="1418"/>
      <c r="M71" s="1418"/>
      <c r="N71" s="1418"/>
      <c r="O71" s="1418"/>
      <c r="P71" s="1416"/>
      <c r="Q71" s="1419"/>
      <c r="R71" s="1420"/>
      <c r="S71" s="1416"/>
      <c r="T71" s="1056"/>
      <c r="U71" s="1415"/>
      <c r="V71" s="1416"/>
      <c r="X71" s="1114"/>
      <c r="Y71" s="1114"/>
      <c r="Z71" s="1114"/>
      <c r="AA71" s="1114"/>
      <c r="AB71" s="1114"/>
      <c r="AC71" s="1114"/>
      <c r="AD71" s="1114"/>
    </row>
    <row r="72" spans="1:30">
      <c r="A72" s="1056">
        <v>7000</v>
      </c>
      <c r="B72" s="1011" t="s">
        <v>1281</v>
      </c>
      <c r="C72" s="1056"/>
      <c r="D72" s="1415"/>
      <c r="E72" s="1416"/>
      <c r="F72" s="1056"/>
      <c r="G72" s="1415"/>
      <c r="H72" s="1416"/>
      <c r="I72" s="1415"/>
      <c r="J72" s="1415"/>
      <c r="K72" s="1417"/>
      <c r="L72" s="1418"/>
      <c r="M72" s="1418"/>
      <c r="N72" s="1418"/>
      <c r="O72" s="1418"/>
      <c r="P72" s="1416"/>
      <c r="Q72" s="1419"/>
      <c r="R72" s="1420"/>
      <c r="S72" s="1416"/>
      <c r="T72" s="1056"/>
      <c r="U72" s="1415"/>
      <c r="V72" s="1416"/>
      <c r="X72" s="1114"/>
      <c r="Y72" s="1114"/>
      <c r="Z72" s="1114"/>
      <c r="AA72" s="1114"/>
      <c r="AB72" s="1114"/>
      <c r="AC72" s="1114"/>
      <c r="AD72" s="1114"/>
    </row>
    <row r="73" spans="1:30">
      <c r="A73" s="1056">
        <v>8000</v>
      </c>
      <c r="B73" s="1011" t="s">
        <v>1282</v>
      </c>
      <c r="C73" s="1056"/>
      <c r="D73" s="1415"/>
      <c r="E73" s="1416"/>
      <c r="F73" s="1056"/>
      <c r="G73" s="1415"/>
      <c r="H73" s="1416"/>
      <c r="I73" s="1415"/>
      <c r="J73" s="1415"/>
      <c r="K73" s="1417"/>
      <c r="L73" s="1418"/>
      <c r="M73" s="1418"/>
      <c r="N73" s="1418"/>
      <c r="O73" s="1418"/>
      <c r="P73" s="1416"/>
      <c r="Q73" s="1419"/>
      <c r="R73" s="1420"/>
      <c r="S73" s="1416"/>
      <c r="T73" s="1056"/>
      <c r="U73" s="1415"/>
      <c r="V73" s="1416"/>
      <c r="X73" s="1114"/>
      <c r="Y73" s="1114"/>
      <c r="Z73" s="1114"/>
      <c r="AA73" s="1114"/>
      <c r="AB73" s="1114"/>
      <c r="AC73" s="1114"/>
      <c r="AD73" s="1114"/>
    </row>
    <row r="74" spans="1:30">
      <c r="A74" s="1056">
        <v>9998</v>
      </c>
      <c r="B74" s="1011" t="s">
        <v>794</v>
      </c>
      <c r="C74" s="1056"/>
      <c r="D74" s="1415"/>
      <c r="E74" s="1416"/>
      <c r="F74" s="1056"/>
      <c r="G74" s="1415"/>
      <c r="H74" s="1416"/>
      <c r="I74" s="1415"/>
      <c r="J74" s="1415"/>
      <c r="K74" s="1417"/>
      <c r="L74" s="1418"/>
      <c r="M74" s="1418"/>
      <c r="N74" s="1418"/>
      <c r="O74" s="1418"/>
      <c r="P74" s="1416"/>
      <c r="Q74" s="1419"/>
      <c r="R74" s="1420"/>
      <c r="S74" s="1416"/>
      <c r="T74" s="1056"/>
      <c r="U74" s="1415"/>
      <c r="V74" s="1416"/>
      <c r="X74" s="1114"/>
      <c r="Y74" s="1114"/>
      <c r="Z74" s="1114"/>
      <c r="AA74" s="1114"/>
      <c r="AB74" s="1114"/>
      <c r="AC74" s="1114"/>
      <c r="AD74" s="1114"/>
    </row>
    <row r="75" spans="1:30">
      <c r="A75" s="1056">
        <v>9999</v>
      </c>
      <c r="B75" s="1011" t="s">
        <v>1283</v>
      </c>
      <c r="C75" s="1056"/>
      <c r="D75" s="1415"/>
      <c r="E75" s="1416"/>
      <c r="F75" s="1056"/>
      <c r="G75" s="1415"/>
      <c r="H75" s="1416"/>
      <c r="I75" s="1415"/>
      <c r="J75" s="1415"/>
      <c r="K75" s="1417"/>
      <c r="L75" s="1418"/>
      <c r="M75" s="1418"/>
      <c r="N75" s="1418"/>
      <c r="O75" s="1418"/>
      <c r="P75" s="1416"/>
      <c r="Q75" s="1419"/>
      <c r="R75" s="1420"/>
      <c r="S75" s="1416"/>
      <c r="T75" s="1056"/>
      <c r="U75" s="1415"/>
      <c r="V75" s="1416"/>
      <c r="X75" s="1114"/>
      <c r="Y75" s="1114"/>
      <c r="Z75" s="1114"/>
      <c r="AA75" s="1114"/>
      <c r="AB75" s="1114"/>
      <c r="AC75" s="1114"/>
      <c r="AD75" s="1114"/>
    </row>
    <row r="76" spans="1:30" s="11" customFormat="1" ht="12" thickBot="1">
      <c r="A76" s="1434"/>
      <c r="B76" s="1442" t="s">
        <v>912</v>
      </c>
      <c r="C76" s="1434"/>
      <c r="D76" s="1435"/>
      <c r="E76" s="1436"/>
      <c r="F76" s="1434"/>
      <c r="G76" s="1435"/>
      <c r="H76" s="1436"/>
      <c r="I76" s="1435"/>
      <c r="J76" s="1435"/>
      <c r="K76" s="1437"/>
      <c r="L76" s="1438"/>
      <c r="M76" s="1438"/>
      <c r="N76" s="1438"/>
      <c r="O76" s="1438"/>
      <c r="P76" s="1436"/>
      <c r="Q76" s="1443"/>
      <c r="R76" s="1439"/>
      <c r="S76" s="1436"/>
      <c r="T76" s="1434"/>
      <c r="U76" s="1435"/>
      <c r="V76" s="1436"/>
      <c r="X76" s="1440"/>
      <c r="Y76" s="1440"/>
      <c r="Z76" s="1440"/>
      <c r="AA76" s="1440"/>
      <c r="AB76" s="1440"/>
      <c r="AC76" s="1440"/>
      <c r="AD76" s="1440"/>
    </row>
    <row r="77" spans="1:30" ht="13.5" thickBot="1">
      <c r="A77" s="101"/>
      <c r="B77" s="101" t="s">
        <v>1284</v>
      </c>
      <c r="C77" s="1108"/>
      <c r="D77" s="1108"/>
      <c r="E77" s="1109"/>
      <c r="F77" s="1108"/>
      <c r="G77" s="1108"/>
      <c r="H77" s="1109"/>
      <c r="I77" s="1108"/>
      <c r="J77" s="1108"/>
      <c r="K77" s="1110"/>
      <c r="L77" s="1111"/>
      <c r="M77" s="1111"/>
      <c r="N77" s="1111"/>
      <c r="O77" s="1111"/>
      <c r="P77" s="1109"/>
      <c r="Q77" s="1112"/>
      <c r="R77" s="1112"/>
      <c r="S77" s="1109"/>
      <c r="T77" s="1108"/>
      <c r="U77" s="1108"/>
      <c r="V77" s="1109"/>
      <c r="X77" s="1114"/>
      <c r="Y77" s="1114"/>
      <c r="Z77" s="1114"/>
      <c r="AA77" s="1114"/>
      <c r="AB77" s="1114"/>
      <c r="AC77" s="1114"/>
      <c r="AD77" s="1114"/>
    </row>
    <row r="78" spans="1:30">
      <c r="F78" s="1444"/>
      <c r="O78" s="1445"/>
      <c r="X78" s="1114"/>
      <c r="Y78" s="1114"/>
      <c r="Z78" s="1114"/>
      <c r="AA78" s="1114"/>
      <c r="AB78" s="1114"/>
      <c r="AC78" s="1114"/>
      <c r="AD78" s="1114"/>
    </row>
    <row r="79" spans="1:30">
      <c r="A79" s="50"/>
      <c r="C79" s="1446"/>
      <c r="F79" s="100"/>
      <c r="X79" s="1114"/>
      <c r="Y79" s="1114"/>
      <c r="Z79" s="1114"/>
      <c r="AA79" s="1114"/>
      <c r="AB79" s="1114"/>
      <c r="AC79" s="1114"/>
      <c r="AD79" s="1114"/>
    </row>
    <row r="80" spans="1:30">
      <c r="F80" s="100"/>
      <c r="X80" s="1114"/>
      <c r="Y80" s="1114"/>
      <c r="Z80" s="1114"/>
      <c r="AA80" s="1114"/>
      <c r="AB80" s="1114"/>
      <c r="AC80" s="1114"/>
      <c r="AD80" s="1114"/>
    </row>
    <row r="81" spans="24:30">
      <c r="X81" s="1114"/>
      <c r="Y81" s="1114"/>
      <c r="Z81" s="1114"/>
      <c r="AA81" s="1114"/>
      <c r="AB81" s="1114"/>
      <c r="AC81" s="1114"/>
      <c r="AD81" s="1114"/>
    </row>
    <row r="82" spans="24:30">
      <c r="X82" s="1114"/>
      <c r="Y82" s="1114"/>
      <c r="Z82" s="1114"/>
      <c r="AA82" s="1114"/>
      <c r="AB82" s="1114"/>
      <c r="AC82" s="1114"/>
      <c r="AD82" s="1114"/>
    </row>
  </sheetData>
  <mergeCells count="5">
    <mergeCell ref="A3:B3"/>
    <mergeCell ref="C3:E3"/>
    <mergeCell ref="F3:P3"/>
    <mergeCell ref="Q3:S3"/>
    <mergeCell ref="T3:V3"/>
  </mergeCells>
  <printOptions horizontalCentered="1" verticalCentered="1"/>
  <pageMargins left="0.23622047244094491" right="0.23622047244094491" top="0.98425196850393704" bottom="0.98425196850393704" header="0.51181102362204722" footer="0.51181102362204722"/>
  <pageSetup paperSize="8" scale="69" orientation="landscape" r:id="rId1"/>
  <headerFooter alignWithMargins="0">
    <oddHeader>&amp;A</oddHeader>
    <oddFooter>&amp;Z&amp;G</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AE295"/>
  <sheetViews>
    <sheetView showGridLines="0" zoomScale="90" zoomScaleNormal="90" workbookViewId="0">
      <selection activeCell="F14" sqref="F14"/>
    </sheetView>
  </sheetViews>
  <sheetFormatPr baseColWidth="10" defaultColWidth="11.26953125" defaultRowHeight="11.5" outlineLevelRow="1" outlineLevelCol="1"/>
  <cols>
    <col min="1" max="1" width="6.54296875" style="2" customWidth="1"/>
    <col min="2" max="2" width="40.26953125" style="2" customWidth="1"/>
    <col min="3" max="4" width="10" style="2" bestFit="1" customWidth="1"/>
    <col min="5" max="5" width="7.26953125" style="1114" bestFit="1" customWidth="1"/>
    <col min="6" max="7" width="10" style="2" bestFit="1" customWidth="1"/>
    <col min="8" max="8" width="7.26953125" style="1114" bestFit="1" customWidth="1"/>
    <col min="9" max="9" width="10" style="2" bestFit="1" customWidth="1"/>
    <col min="10" max="10" width="9.54296875" style="2" bestFit="1" customWidth="1"/>
    <col min="11" max="11" width="6.1796875" style="1114" hidden="1" customWidth="1" outlineLevel="1"/>
    <col min="12" max="12" width="6" style="1114" hidden="1" customWidth="1" outlineLevel="1"/>
    <col min="13" max="13" width="6.54296875" style="1114" hidden="1" customWidth="1" outlineLevel="1"/>
    <col min="14" max="14" width="10.81640625" style="1114" hidden="1" customWidth="1" outlineLevel="1"/>
    <col min="15" max="15" width="5.81640625" style="1114" hidden="1" customWidth="1" outlineLevel="1"/>
    <col min="16" max="16" width="5" style="1114" hidden="1" customWidth="1" outlineLevel="1"/>
    <col min="17" max="17" width="8" style="2" bestFit="1" customWidth="1" collapsed="1"/>
    <col min="18" max="18" width="8" style="2" bestFit="1" customWidth="1"/>
    <col min="19" max="19" width="7.54296875" style="1114" bestFit="1" customWidth="1"/>
    <col min="20" max="21" width="9" style="2" bestFit="1" customWidth="1"/>
    <col min="22" max="22" width="7.26953125" style="1114" bestFit="1" customWidth="1"/>
    <col min="23" max="23" width="4" style="2" customWidth="1"/>
    <col min="24" max="24" width="4.26953125" style="2" customWidth="1"/>
    <col min="25" max="16384" width="11.26953125" style="2"/>
  </cols>
  <sheetData>
    <row r="1" spans="1:31">
      <c r="A1" s="99" t="s">
        <v>57</v>
      </c>
      <c r="B1" s="109"/>
      <c r="C1" s="5"/>
      <c r="D1" s="5"/>
      <c r="E1" s="1113"/>
      <c r="F1" s="5"/>
      <c r="G1" s="5"/>
      <c r="H1" s="1113"/>
      <c r="I1" s="5"/>
      <c r="J1" s="5"/>
      <c r="K1" s="1113"/>
      <c r="L1" s="1113"/>
      <c r="M1" s="1113"/>
      <c r="N1" s="1113"/>
      <c r="O1" s="1113"/>
      <c r="P1" s="1113"/>
      <c r="Q1" s="5"/>
      <c r="R1" s="5"/>
      <c r="S1" s="1113"/>
      <c r="T1" s="5"/>
      <c r="U1" s="5"/>
      <c r="V1" s="1113"/>
    </row>
    <row r="2" spans="1:31" ht="12" thickBot="1"/>
    <row r="3" spans="1:31" ht="12.75" customHeight="1">
      <c r="A3" s="1762" t="s">
        <v>1285</v>
      </c>
      <c r="B3" s="1763"/>
      <c r="C3" s="1766" t="s">
        <v>1216</v>
      </c>
      <c r="D3" s="1767"/>
      <c r="E3" s="1768"/>
      <c r="F3" s="1772" t="s">
        <v>1217</v>
      </c>
      <c r="G3" s="1767"/>
      <c r="H3" s="1767"/>
      <c r="I3" s="1767"/>
      <c r="J3" s="1767"/>
      <c r="K3" s="1767"/>
      <c r="L3" s="1767"/>
      <c r="M3" s="1767"/>
      <c r="N3" s="1767"/>
      <c r="O3" s="1767"/>
      <c r="P3" s="1767"/>
      <c r="Q3" s="1774" t="s">
        <v>1286</v>
      </c>
      <c r="R3" s="1775"/>
      <c r="S3" s="1776"/>
      <c r="T3" s="1767" t="s">
        <v>1219</v>
      </c>
      <c r="U3" s="1767"/>
      <c r="V3" s="1768"/>
    </row>
    <row r="4" spans="1:31" ht="13.5" customHeight="1" thickBot="1">
      <c r="A4" s="1764"/>
      <c r="B4" s="1765"/>
      <c r="C4" s="1769"/>
      <c r="D4" s="1770"/>
      <c r="E4" s="1771"/>
      <c r="F4" s="1773"/>
      <c r="G4" s="1770"/>
      <c r="H4" s="1770"/>
      <c r="I4" s="1770"/>
      <c r="J4" s="1770"/>
      <c r="K4" s="1770"/>
      <c r="L4" s="1770"/>
      <c r="M4" s="1770"/>
      <c r="N4" s="1770"/>
      <c r="O4" s="1770"/>
      <c r="P4" s="1770"/>
      <c r="Q4" s="1777"/>
      <c r="R4" s="1778"/>
      <c r="S4" s="1779"/>
      <c r="T4" s="1770"/>
      <c r="U4" s="1770"/>
      <c r="V4" s="1771"/>
    </row>
    <row r="5" spans="1:31" ht="12" customHeight="1" thickBot="1">
      <c r="A5" s="744" t="s">
        <v>131</v>
      </c>
      <c r="B5" s="744" t="s">
        <v>972</v>
      </c>
      <c r="C5" s="744" t="s">
        <v>123</v>
      </c>
      <c r="D5" s="744" t="s">
        <v>124</v>
      </c>
      <c r="E5" s="1115" t="s">
        <v>87</v>
      </c>
      <c r="F5" s="750" t="s">
        <v>123</v>
      </c>
      <c r="G5" s="744" t="s">
        <v>124</v>
      </c>
      <c r="H5" s="1116" t="s">
        <v>87</v>
      </c>
      <c r="I5" s="744" t="s">
        <v>1220</v>
      </c>
      <c r="J5" s="1115" t="s">
        <v>1287</v>
      </c>
      <c r="K5" s="1116" t="s">
        <v>1222</v>
      </c>
      <c r="L5" s="1116" t="s">
        <v>1288</v>
      </c>
      <c r="M5" s="1116" t="s">
        <v>1224</v>
      </c>
      <c r="N5" s="1116" t="s">
        <v>1225</v>
      </c>
      <c r="O5" s="1116" t="s">
        <v>1226</v>
      </c>
      <c r="P5" s="1117" t="s">
        <v>1227</v>
      </c>
      <c r="Q5" s="750" t="s">
        <v>123</v>
      </c>
      <c r="R5" s="744" t="s">
        <v>124</v>
      </c>
      <c r="S5" s="1115" t="s">
        <v>87</v>
      </c>
      <c r="T5" s="960" t="s">
        <v>123</v>
      </c>
      <c r="U5" s="744" t="s">
        <v>124</v>
      </c>
      <c r="V5" s="1115" t="s">
        <v>87</v>
      </c>
    </row>
    <row r="6" spans="1:31">
      <c r="A6" s="108">
        <v>1120</v>
      </c>
      <c r="B6" s="107" t="s">
        <v>1289</v>
      </c>
      <c r="C6" s="1118"/>
      <c r="D6" s="1119"/>
      <c r="E6" s="1120"/>
      <c r="F6" s="1121"/>
      <c r="G6" s="1122"/>
      <c r="H6" s="1123"/>
      <c r="I6" s="1124"/>
      <c r="J6" s="1125"/>
      <c r="K6" s="1126"/>
      <c r="L6" s="1127"/>
      <c r="M6" s="1127"/>
      <c r="N6" s="1127"/>
      <c r="O6" s="1127"/>
      <c r="P6" s="1128"/>
      <c r="Q6" s="1129"/>
      <c r="R6" s="1130"/>
      <c r="S6" s="1120"/>
      <c r="T6" s="1124"/>
      <c r="U6" s="1122"/>
      <c r="V6" s="1120"/>
      <c r="Y6" s="1131"/>
      <c r="Z6" s="1114"/>
      <c r="AA6" s="1114"/>
      <c r="AB6" s="1114"/>
      <c r="AC6" s="1114"/>
      <c r="AD6" s="1114"/>
      <c r="AE6" s="104"/>
    </row>
    <row r="7" spans="1:31" outlineLevel="1">
      <c r="A7" s="1132">
        <v>1121</v>
      </c>
      <c r="B7" s="105" t="s">
        <v>1289</v>
      </c>
      <c r="C7" s="1133"/>
      <c r="D7" s="1134"/>
      <c r="E7" s="1135"/>
      <c r="F7" s="1136"/>
      <c r="G7" s="1137"/>
      <c r="H7" s="1138"/>
      <c r="I7" s="1139"/>
      <c r="J7" s="1140"/>
      <c r="K7" s="1141"/>
      <c r="L7" s="1142"/>
      <c r="M7" s="1142"/>
      <c r="N7" s="1142"/>
      <c r="O7" s="1142"/>
      <c r="P7" s="1143"/>
      <c r="Q7" s="1144"/>
      <c r="R7" s="1145"/>
      <c r="S7" s="1143"/>
      <c r="T7" s="1137"/>
      <c r="U7" s="1137"/>
      <c r="V7" s="1142"/>
      <c r="Y7" s="1131"/>
      <c r="Z7" s="1114"/>
      <c r="AA7" s="1114"/>
      <c r="AB7" s="1114"/>
      <c r="AC7" s="1114"/>
      <c r="AD7" s="1114"/>
      <c r="AE7" s="104"/>
    </row>
    <row r="8" spans="1:31" outlineLevel="1">
      <c r="A8" s="1132">
        <v>1122</v>
      </c>
      <c r="B8" s="105" t="s">
        <v>1289</v>
      </c>
      <c r="C8" s="1133"/>
      <c r="D8" s="1134"/>
      <c r="E8" s="1135"/>
      <c r="F8" s="1136"/>
      <c r="G8" s="1137"/>
      <c r="H8" s="1138"/>
      <c r="I8" s="1139"/>
      <c r="J8" s="1140"/>
      <c r="K8" s="1141"/>
      <c r="L8" s="1142"/>
      <c r="M8" s="1142"/>
      <c r="N8" s="1142"/>
      <c r="O8" s="1142"/>
      <c r="P8" s="1143"/>
      <c r="Q8" s="1144"/>
      <c r="R8" s="1145"/>
      <c r="S8" s="1143"/>
      <c r="T8" s="1137"/>
      <c r="U8" s="1137"/>
      <c r="V8" s="1142"/>
      <c r="Y8" s="1131"/>
      <c r="Z8" s="1114"/>
      <c r="AA8" s="1114"/>
      <c r="AB8" s="1114"/>
      <c r="AC8" s="1114"/>
      <c r="AD8" s="1114"/>
      <c r="AE8" s="104"/>
    </row>
    <row r="9" spans="1:31" outlineLevel="1">
      <c r="A9" s="1132">
        <v>1123</v>
      </c>
      <c r="B9" s="105" t="s">
        <v>1289</v>
      </c>
      <c r="C9" s="1133"/>
      <c r="D9" s="1134"/>
      <c r="E9" s="1135"/>
      <c r="F9" s="1136"/>
      <c r="G9" s="1137"/>
      <c r="H9" s="1138"/>
      <c r="I9" s="1139"/>
      <c r="J9" s="1140"/>
      <c r="K9" s="1141"/>
      <c r="L9" s="1142"/>
      <c r="M9" s="1142"/>
      <c r="N9" s="1142"/>
      <c r="O9" s="1142"/>
      <c r="P9" s="1143"/>
      <c r="Q9" s="1144"/>
      <c r="R9" s="1145"/>
      <c r="S9" s="1143"/>
      <c r="T9" s="1137"/>
      <c r="U9" s="1137"/>
      <c r="V9" s="1142"/>
      <c r="Y9" s="1131"/>
      <c r="Z9" s="1114"/>
      <c r="AA9" s="1114"/>
      <c r="AB9" s="1114"/>
      <c r="AC9" s="1114"/>
      <c r="AD9" s="1114"/>
      <c r="AE9" s="104"/>
    </row>
    <row r="10" spans="1:31" outlineLevel="1">
      <c r="A10" s="1132">
        <v>1130</v>
      </c>
      <c r="B10" s="105" t="s">
        <v>1290</v>
      </c>
      <c r="C10" s="1133"/>
      <c r="D10" s="1134"/>
      <c r="E10" s="1135"/>
      <c r="F10" s="1136"/>
      <c r="G10" s="1137"/>
      <c r="H10" s="1138"/>
      <c r="I10" s="1139"/>
      <c r="J10" s="1140"/>
      <c r="K10" s="1141"/>
      <c r="L10" s="1142"/>
      <c r="M10" s="1142"/>
      <c r="N10" s="1142"/>
      <c r="O10" s="1142"/>
      <c r="P10" s="1143"/>
      <c r="Q10" s="1144"/>
      <c r="R10" s="1145"/>
      <c r="S10" s="1143"/>
      <c r="T10" s="1137"/>
      <c r="U10" s="1137"/>
      <c r="V10" s="1142"/>
      <c r="Y10" s="1131"/>
      <c r="Z10" s="1114"/>
      <c r="AA10" s="1114"/>
      <c r="AB10" s="1114"/>
      <c r="AC10" s="1114"/>
      <c r="AD10" s="1114"/>
      <c r="AE10" s="104"/>
    </row>
    <row r="11" spans="1:31" outlineLevel="1">
      <c r="A11" s="1132">
        <v>1131</v>
      </c>
      <c r="B11" s="105" t="s">
        <v>1290</v>
      </c>
      <c r="C11" s="1133"/>
      <c r="D11" s="1134"/>
      <c r="E11" s="1135"/>
      <c r="F11" s="1136"/>
      <c r="G11" s="1137"/>
      <c r="H11" s="1138"/>
      <c r="I11" s="1139"/>
      <c r="J11" s="1140"/>
      <c r="K11" s="1141"/>
      <c r="L11" s="1142"/>
      <c r="M11" s="1142"/>
      <c r="N11" s="1142"/>
      <c r="O11" s="1142"/>
      <c r="P11" s="1143"/>
      <c r="Q11" s="1144"/>
      <c r="R11" s="1145"/>
      <c r="S11" s="1143"/>
      <c r="T11" s="1137"/>
      <c r="U11" s="1137"/>
      <c r="V11" s="1142"/>
      <c r="Y11" s="1131"/>
      <c r="Z11" s="1114"/>
      <c r="AA11" s="1114"/>
      <c r="AB11" s="1114"/>
      <c r="AC11" s="1114"/>
      <c r="AD11" s="1114"/>
      <c r="AE11" s="104"/>
    </row>
    <row r="12" spans="1:31" outlineLevel="1">
      <c r="A12" s="1132">
        <v>1132</v>
      </c>
      <c r="B12" s="105" t="s">
        <v>1291</v>
      </c>
      <c r="C12" s="1133"/>
      <c r="D12" s="1134"/>
      <c r="E12" s="1135"/>
      <c r="F12" s="1136"/>
      <c r="G12" s="1137"/>
      <c r="H12" s="1138"/>
      <c r="I12" s="1139"/>
      <c r="J12" s="1140"/>
      <c r="K12" s="1141"/>
      <c r="L12" s="1142"/>
      <c r="M12" s="1142"/>
      <c r="N12" s="1142"/>
      <c r="O12" s="1142"/>
      <c r="P12" s="1143"/>
      <c r="Q12" s="1144"/>
      <c r="R12" s="1145"/>
      <c r="S12" s="1143"/>
      <c r="T12" s="1137"/>
      <c r="U12" s="1137"/>
      <c r="V12" s="1142"/>
      <c r="Y12" s="1131"/>
      <c r="Z12" s="1114"/>
      <c r="AA12" s="1114"/>
      <c r="AB12" s="1114"/>
      <c r="AC12" s="1114"/>
      <c r="AD12" s="1114"/>
      <c r="AE12" s="104"/>
    </row>
    <row r="13" spans="1:31" outlineLevel="1">
      <c r="A13" s="1132">
        <v>1133</v>
      </c>
      <c r="B13" s="105" t="s">
        <v>1290</v>
      </c>
      <c r="C13" s="1133"/>
      <c r="D13" s="1134"/>
      <c r="E13" s="1135"/>
      <c r="F13" s="1136"/>
      <c r="G13" s="1137"/>
      <c r="H13" s="1138"/>
      <c r="I13" s="1139"/>
      <c r="J13" s="1140"/>
      <c r="K13" s="1141"/>
      <c r="L13" s="1142"/>
      <c r="M13" s="1142"/>
      <c r="N13" s="1142"/>
      <c r="O13" s="1142"/>
      <c r="P13" s="1143"/>
      <c r="Q13" s="1144"/>
      <c r="R13" s="1145"/>
      <c r="S13" s="1143"/>
      <c r="T13" s="1137"/>
      <c r="U13" s="1137"/>
      <c r="V13" s="1142"/>
      <c r="Y13" s="1131"/>
      <c r="Z13" s="1114"/>
      <c r="AA13" s="1114"/>
      <c r="AB13" s="1114"/>
      <c r="AC13" s="1114"/>
      <c r="AD13" s="1114"/>
      <c r="AE13" s="104"/>
    </row>
    <row r="14" spans="1:31" outlineLevel="1">
      <c r="A14" s="1132">
        <v>1134</v>
      </c>
      <c r="B14" s="105" t="s">
        <v>1292</v>
      </c>
      <c r="C14" s="1133"/>
      <c r="D14" s="1134"/>
      <c r="E14" s="1135"/>
      <c r="F14" s="1136"/>
      <c r="G14" s="1137"/>
      <c r="H14" s="1138"/>
      <c r="I14" s="1139"/>
      <c r="J14" s="1140"/>
      <c r="K14" s="1141"/>
      <c r="L14" s="1142"/>
      <c r="M14" s="1142"/>
      <c r="N14" s="1142"/>
      <c r="O14" s="1142"/>
      <c r="P14" s="1143"/>
      <c r="Q14" s="1144"/>
      <c r="R14" s="1145"/>
      <c r="S14" s="1143"/>
      <c r="T14" s="1137"/>
      <c r="U14" s="1137"/>
      <c r="V14" s="1142"/>
      <c r="Y14" s="1131"/>
      <c r="Z14" s="1114"/>
      <c r="AA14" s="1114"/>
      <c r="AB14" s="1114"/>
      <c r="AC14" s="1114"/>
      <c r="AD14" s="1114"/>
      <c r="AE14" s="104"/>
    </row>
    <row r="15" spans="1:31" outlineLevel="1">
      <c r="A15" s="1132">
        <v>1140</v>
      </c>
      <c r="B15" s="105" t="s">
        <v>1293</v>
      </c>
      <c r="C15" s="1133"/>
      <c r="D15" s="1134"/>
      <c r="E15" s="1135"/>
      <c r="F15" s="1136"/>
      <c r="G15" s="1137"/>
      <c r="H15" s="1138"/>
      <c r="I15" s="1139"/>
      <c r="J15" s="1140"/>
      <c r="K15" s="1141"/>
      <c r="L15" s="1142"/>
      <c r="M15" s="1142"/>
      <c r="N15" s="1142"/>
      <c r="O15" s="1142"/>
      <c r="P15" s="1143"/>
      <c r="Q15" s="1144"/>
      <c r="R15" s="1145"/>
      <c r="S15" s="1143"/>
      <c r="T15" s="1137"/>
      <c r="U15" s="1137"/>
      <c r="V15" s="1142"/>
      <c r="Y15" s="1131"/>
      <c r="Z15" s="1114"/>
      <c r="AA15" s="1114"/>
      <c r="AB15" s="1114"/>
      <c r="AC15" s="1114"/>
      <c r="AD15" s="1114"/>
      <c r="AE15" s="104"/>
    </row>
    <row r="16" spans="1:31" outlineLevel="1">
      <c r="A16" s="1132">
        <v>1200</v>
      </c>
      <c r="B16" s="105" t="s">
        <v>1294</v>
      </c>
      <c r="C16" s="1133"/>
      <c r="D16" s="1134"/>
      <c r="E16" s="1135"/>
      <c r="F16" s="1136"/>
      <c r="G16" s="1137"/>
      <c r="H16" s="1138"/>
      <c r="I16" s="1139"/>
      <c r="J16" s="1140"/>
      <c r="K16" s="1141"/>
      <c r="L16" s="1142"/>
      <c r="M16" s="1142"/>
      <c r="N16" s="1142"/>
      <c r="O16" s="1142"/>
      <c r="P16" s="1143"/>
      <c r="Q16" s="1144"/>
      <c r="R16" s="1145"/>
      <c r="S16" s="1143"/>
      <c r="T16" s="1137"/>
      <c r="U16" s="1137"/>
      <c r="V16" s="1142"/>
      <c r="Y16" s="1131"/>
      <c r="Z16" s="1114"/>
      <c r="AA16" s="1114"/>
      <c r="AB16" s="1114"/>
      <c r="AC16" s="1114"/>
      <c r="AD16" s="1114"/>
      <c r="AE16" s="104"/>
    </row>
    <row r="17" spans="1:31" outlineLevel="1">
      <c r="A17" s="1132">
        <v>1201</v>
      </c>
      <c r="B17" s="105" t="s">
        <v>1294</v>
      </c>
      <c r="C17" s="1133"/>
      <c r="D17" s="1134"/>
      <c r="E17" s="1135"/>
      <c r="F17" s="1136"/>
      <c r="G17" s="1137"/>
      <c r="H17" s="1138"/>
      <c r="I17" s="1139"/>
      <c r="J17" s="1140"/>
      <c r="K17" s="1141"/>
      <c r="L17" s="1142"/>
      <c r="M17" s="1142"/>
      <c r="N17" s="1142"/>
      <c r="O17" s="1142"/>
      <c r="P17" s="1143"/>
      <c r="Q17" s="1144"/>
      <c r="R17" s="1145"/>
      <c r="S17" s="1143"/>
      <c r="T17" s="1137"/>
      <c r="U17" s="1137"/>
      <c r="V17" s="1142"/>
      <c r="Y17" s="1131"/>
      <c r="Z17" s="1114"/>
      <c r="AA17" s="1114"/>
      <c r="AB17" s="1114"/>
      <c r="AC17" s="1114"/>
      <c r="AD17" s="1114"/>
      <c r="AE17" s="104"/>
    </row>
    <row r="18" spans="1:31" outlineLevel="1">
      <c r="A18" s="1132">
        <v>1202</v>
      </c>
      <c r="B18" s="105" t="s">
        <v>1295</v>
      </c>
      <c r="C18" s="1133"/>
      <c r="D18" s="1134"/>
      <c r="E18" s="1135"/>
      <c r="F18" s="1136"/>
      <c r="G18" s="1137"/>
      <c r="H18" s="1138"/>
      <c r="I18" s="1139"/>
      <c r="J18" s="1140"/>
      <c r="K18" s="1141"/>
      <c r="L18" s="1142"/>
      <c r="M18" s="1142"/>
      <c r="N18" s="1142"/>
      <c r="O18" s="1142"/>
      <c r="P18" s="1143"/>
      <c r="Q18" s="1144"/>
      <c r="R18" s="1145"/>
      <c r="S18" s="1143"/>
      <c r="T18" s="1137"/>
      <c r="U18" s="1137"/>
      <c r="V18" s="1142"/>
      <c r="Y18" s="1131"/>
      <c r="Z18" s="1114"/>
      <c r="AA18" s="1114"/>
      <c r="AB18" s="1114"/>
      <c r="AC18" s="1114"/>
      <c r="AD18" s="1114"/>
      <c r="AE18" s="104"/>
    </row>
    <row r="19" spans="1:31" outlineLevel="1">
      <c r="A19" s="1132">
        <v>1210</v>
      </c>
      <c r="B19" s="105" t="s">
        <v>1296</v>
      </c>
      <c r="C19" s="1133"/>
      <c r="D19" s="1134"/>
      <c r="E19" s="1135"/>
      <c r="F19" s="1136"/>
      <c r="G19" s="1137"/>
      <c r="H19" s="1138"/>
      <c r="I19" s="1139"/>
      <c r="J19" s="1140"/>
      <c r="K19" s="1141"/>
      <c r="L19" s="1142"/>
      <c r="M19" s="1142"/>
      <c r="N19" s="1142"/>
      <c r="O19" s="1142"/>
      <c r="P19" s="1143"/>
      <c r="Q19" s="1144"/>
      <c r="R19" s="1145"/>
      <c r="S19" s="1143"/>
      <c r="T19" s="1137"/>
      <c r="U19" s="1137"/>
      <c r="V19" s="1142"/>
      <c r="Y19" s="1131"/>
      <c r="Z19" s="1114"/>
      <c r="AA19" s="1114"/>
      <c r="AB19" s="1114"/>
      <c r="AC19" s="1114"/>
      <c r="AD19" s="1114"/>
      <c r="AE19" s="104"/>
    </row>
    <row r="20" spans="1:31" outlineLevel="1">
      <c r="A20" s="1132">
        <v>1211</v>
      </c>
      <c r="B20" s="105" t="s">
        <v>1296</v>
      </c>
      <c r="C20" s="1133"/>
      <c r="D20" s="1134"/>
      <c r="E20" s="1135"/>
      <c r="F20" s="1136"/>
      <c r="G20" s="1137"/>
      <c r="H20" s="1138"/>
      <c r="I20" s="1139"/>
      <c r="J20" s="1140"/>
      <c r="K20" s="1141"/>
      <c r="L20" s="1142"/>
      <c r="M20" s="1142"/>
      <c r="N20" s="1142"/>
      <c r="O20" s="1142"/>
      <c r="P20" s="1143"/>
      <c r="Q20" s="1144"/>
      <c r="R20" s="1145"/>
      <c r="S20" s="1143"/>
      <c r="T20" s="1137"/>
      <c r="U20" s="1137"/>
      <c r="V20" s="1142"/>
      <c r="Y20" s="1131"/>
      <c r="Z20" s="1114"/>
      <c r="AA20" s="1114"/>
      <c r="AB20" s="1114"/>
      <c r="AC20" s="1114"/>
      <c r="AD20" s="1114"/>
      <c r="AE20" s="104"/>
    </row>
    <row r="21" spans="1:31" outlineLevel="1">
      <c r="A21" s="1132">
        <v>1220</v>
      </c>
      <c r="B21" s="105" t="s">
        <v>1297</v>
      </c>
      <c r="C21" s="1133"/>
      <c r="D21" s="1134"/>
      <c r="E21" s="1135"/>
      <c r="F21" s="1136"/>
      <c r="G21" s="1137"/>
      <c r="H21" s="1138"/>
      <c r="I21" s="1139"/>
      <c r="J21" s="1140"/>
      <c r="K21" s="1141"/>
      <c r="L21" s="1142"/>
      <c r="M21" s="1142"/>
      <c r="N21" s="1142"/>
      <c r="O21" s="1142"/>
      <c r="P21" s="1143"/>
      <c r="Q21" s="1144"/>
      <c r="R21" s="1145"/>
      <c r="S21" s="1143"/>
      <c r="T21" s="1137"/>
      <c r="U21" s="1137"/>
      <c r="V21" s="1142"/>
      <c r="Y21" s="1131"/>
      <c r="Z21" s="1114"/>
      <c r="AA21" s="1114"/>
      <c r="AB21" s="1114"/>
      <c r="AC21" s="1114"/>
      <c r="AD21" s="1114"/>
      <c r="AE21" s="104"/>
    </row>
    <row r="22" spans="1:31" outlineLevel="1">
      <c r="A22" s="1132">
        <v>1221</v>
      </c>
      <c r="B22" s="105" t="s">
        <v>1294</v>
      </c>
      <c r="C22" s="1133"/>
      <c r="D22" s="1134"/>
      <c r="E22" s="1135"/>
      <c r="F22" s="1136"/>
      <c r="G22" s="1137"/>
      <c r="H22" s="1138"/>
      <c r="I22" s="1139"/>
      <c r="J22" s="1140"/>
      <c r="K22" s="1141"/>
      <c r="L22" s="1142"/>
      <c r="M22" s="1142"/>
      <c r="N22" s="1142"/>
      <c r="O22" s="1142"/>
      <c r="P22" s="1143"/>
      <c r="Q22" s="1144"/>
      <c r="R22" s="1145"/>
      <c r="S22" s="1143"/>
      <c r="T22" s="1137"/>
      <c r="U22" s="1137"/>
      <c r="V22" s="1142"/>
      <c r="Y22" s="1131"/>
      <c r="Z22" s="1114"/>
      <c r="AA22" s="1114"/>
      <c r="AB22" s="1114"/>
      <c r="AC22" s="1114"/>
      <c r="AD22" s="1114"/>
      <c r="AE22" s="104"/>
    </row>
    <row r="23" spans="1:31" outlineLevel="1">
      <c r="A23" s="1132">
        <v>1222</v>
      </c>
      <c r="B23" s="105" t="s">
        <v>1297</v>
      </c>
      <c r="C23" s="1133"/>
      <c r="D23" s="1134"/>
      <c r="E23" s="1135"/>
      <c r="F23" s="1136"/>
      <c r="G23" s="1137"/>
      <c r="H23" s="1138"/>
      <c r="I23" s="1139"/>
      <c r="J23" s="1140"/>
      <c r="K23" s="1141"/>
      <c r="L23" s="1142"/>
      <c r="M23" s="1142"/>
      <c r="N23" s="1142"/>
      <c r="O23" s="1142"/>
      <c r="P23" s="1143"/>
      <c r="Q23" s="1144"/>
      <c r="R23" s="1145"/>
      <c r="S23" s="1143"/>
      <c r="T23" s="1137"/>
      <c r="U23" s="1137"/>
      <c r="V23" s="1142"/>
      <c r="Y23" s="1131"/>
      <c r="Z23" s="1114"/>
      <c r="AA23" s="1114"/>
      <c r="AB23" s="1114"/>
      <c r="AC23" s="1114"/>
      <c r="AD23" s="1114"/>
      <c r="AE23" s="104"/>
    </row>
    <row r="24" spans="1:31" outlineLevel="1">
      <c r="A24" s="1132">
        <v>1223</v>
      </c>
      <c r="B24" s="105" t="s">
        <v>1297</v>
      </c>
      <c r="C24" s="1133"/>
      <c r="D24" s="1134"/>
      <c r="E24" s="1135"/>
      <c r="F24" s="1136"/>
      <c r="G24" s="1137"/>
      <c r="H24" s="1138"/>
      <c r="I24" s="1139"/>
      <c r="J24" s="1140"/>
      <c r="K24" s="1141"/>
      <c r="L24" s="1142"/>
      <c r="M24" s="1142"/>
      <c r="N24" s="1142"/>
      <c r="O24" s="1142"/>
      <c r="P24" s="1143"/>
      <c r="Q24" s="1144"/>
      <c r="R24" s="1145"/>
      <c r="S24" s="1143"/>
      <c r="T24" s="1137"/>
      <c r="U24" s="1137"/>
      <c r="V24" s="1142"/>
      <c r="Y24" s="1131"/>
      <c r="Z24" s="1114"/>
      <c r="AA24" s="1114"/>
      <c r="AB24" s="1114"/>
      <c r="AC24" s="1114"/>
      <c r="AD24" s="1114"/>
      <c r="AE24" s="104"/>
    </row>
    <row r="25" spans="1:31" outlineLevel="1">
      <c r="A25" s="1132">
        <v>1224</v>
      </c>
      <c r="B25" s="105" t="s">
        <v>1297</v>
      </c>
      <c r="C25" s="1133"/>
      <c r="D25" s="1134"/>
      <c r="E25" s="1135"/>
      <c r="F25" s="1136"/>
      <c r="G25" s="1137"/>
      <c r="H25" s="1138"/>
      <c r="I25" s="1139"/>
      <c r="J25" s="1140"/>
      <c r="K25" s="1141"/>
      <c r="L25" s="1142"/>
      <c r="M25" s="1142"/>
      <c r="N25" s="1142"/>
      <c r="O25" s="1142"/>
      <c r="P25" s="1143"/>
      <c r="Q25" s="1144"/>
      <c r="R25" s="1145"/>
      <c r="S25" s="1143"/>
      <c r="T25" s="1137"/>
      <c r="U25" s="1137"/>
      <c r="V25" s="1142"/>
      <c r="Y25" s="1131"/>
      <c r="Z25" s="1114"/>
      <c r="AA25" s="1114"/>
      <c r="AB25" s="1114"/>
      <c r="AC25" s="1114"/>
      <c r="AD25" s="1114"/>
      <c r="AE25" s="104"/>
    </row>
    <row r="26" spans="1:31" outlineLevel="1">
      <c r="A26" s="1132">
        <v>1300</v>
      </c>
      <c r="B26" s="105" t="s">
        <v>1298</v>
      </c>
      <c r="C26" s="1133"/>
      <c r="D26" s="1134"/>
      <c r="E26" s="1135"/>
      <c r="F26" s="1136"/>
      <c r="G26" s="1137"/>
      <c r="H26" s="1138"/>
      <c r="I26" s="1139"/>
      <c r="J26" s="1140"/>
      <c r="K26" s="1141"/>
      <c r="L26" s="1142"/>
      <c r="M26" s="1142"/>
      <c r="N26" s="1142"/>
      <c r="O26" s="1142"/>
      <c r="P26" s="1143"/>
      <c r="Q26" s="1144"/>
      <c r="R26" s="1145"/>
      <c r="S26" s="1143"/>
      <c r="T26" s="1137"/>
      <c r="U26" s="1137"/>
      <c r="V26" s="1142"/>
      <c r="Y26" s="1131"/>
      <c r="Z26" s="1114"/>
      <c r="AA26" s="1114"/>
      <c r="AB26" s="1114"/>
      <c r="AC26" s="1114"/>
      <c r="AD26" s="1114"/>
      <c r="AE26" s="104"/>
    </row>
    <row r="27" spans="1:31" outlineLevel="1">
      <c r="A27" s="1132">
        <v>1310</v>
      </c>
      <c r="B27" s="105" t="s">
        <v>1299</v>
      </c>
      <c r="C27" s="1133"/>
      <c r="D27" s="1134"/>
      <c r="E27" s="1135"/>
      <c r="F27" s="1136"/>
      <c r="G27" s="1137"/>
      <c r="H27" s="1138"/>
      <c r="I27" s="1139"/>
      <c r="J27" s="1140"/>
      <c r="K27" s="1141"/>
      <c r="L27" s="1142"/>
      <c r="M27" s="1142"/>
      <c r="N27" s="1142"/>
      <c r="O27" s="1142"/>
      <c r="P27" s="1143"/>
      <c r="Q27" s="1144"/>
      <c r="R27" s="1145"/>
      <c r="S27" s="1143"/>
      <c r="T27" s="1137"/>
      <c r="U27" s="1137"/>
      <c r="V27" s="1142"/>
      <c r="Y27" s="1131"/>
      <c r="Z27" s="1114"/>
      <c r="AA27" s="1114"/>
      <c r="AB27" s="1114"/>
      <c r="AC27" s="1114"/>
      <c r="AD27" s="1114"/>
      <c r="AE27" s="104"/>
    </row>
    <row r="28" spans="1:31" outlineLevel="1">
      <c r="A28" s="1132">
        <v>1311</v>
      </c>
      <c r="B28" s="105" t="s">
        <v>1299</v>
      </c>
      <c r="C28" s="1133"/>
      <c r="D28" s="1134"/>
      <c r="E28" s="1135"/>
      <c r="F28" s="1136"/>
      <c r="G28" s="1137"/>
      <c r="H28" s="1138"/>
      <c r="I28" s="1139"/>
      <c r="J28" s="1140"/>
      <c r="K28" s="1141"/>
      <c r="L28" s="1142"/>
      <c r="M28" s="1142"/>
      <c r="N28" s="1142"/>
      <c r="O28" s="1142"/>
      <c r="P28" s="1143"/>
      <c r="Q28" s="1144"/>
      <c r="R28" s="1145"/>
      <c r="S28" s="1143"/>
      <c r="T28" s="1137"/>
      <c r="U28" s="1137"/>
      <c r="V28" s="1142"/>
      <c r="Y28" s="1131"/>
      <c r="Z28" s="1114"/>
      <c r="AA28" s="1114"/>
      <c r="AB28" s="1114"/>
      <c r="AC28" s="1114"/>
      <c r="AD28" s="1114"/>
      <c r="AE28" s="104"/>
    </row>
    <row r="29" spans="1:31" outlineLevel="1">
      <c r="A29" s="1132">
        <v>1312</v>
      </c>
      <c r="B29" s="105" t="s">
        <v>1299</v>
      </c>
      <c r="C29" s="1133"/>
      <c r="D29" s="1134"/>
      <c r="E29" s="1135"/>
      <c r="F29" s="1136"/>
      <c r="G29" s="1137"/>
      <c r="H29" s="1138"/>
      <c r="I29" s="1139"/>
      <c r="J29" s="1140"/>
      <c r="K29" s="1141"/>
      <c r="L29" s="1142"/>
      <c r="M29" s="1142"/>
      <c r="N29" s="1142"/>
      <c r="O29" s="1142"/>
      <c r="P29" s="1143"/>
      <c r="Q29" s="1144"/>
      <c r="R29" s="1145"/>
      <c r="S29" s="1143"/>
      <c r="T29" s="1137"/>
      <c r="U29" s="1137"/>
      <c r="V29" s="1142"/>
      <c r="Y29" s="1131"/>
      <c r="Z29" s="1114"/>
      <c r="AA29" s="1114"/>
      <c r="AB29" s="1114"/>
      <c r="AC29" s="1114"/>
      <c r="AD29" s="1114"/>
      <c r="AE29" s="104"/>
    </row>
    <row r="30" spans="1:31" outlineLevel="1">
      <c r="A30" s="1132">
        <v>1313</v>
      </c>
      <c r="B30" s="105" t="s">
        <v>1299</v>
      </c>
      <c r="C30" s="1133"/>
      <c r="D30" s="1134"/>
      <c r="E30" s="1135"/>
      <c r="F30" s="1136"/>
      <c r="G30" s="1137"/>
      <c r="H30" s="1138"/>
      <c r="I30" s="1139"/>
      <c r="J30" s="1140"/>
      <c r="K30" s="1141"/>
      <c r="L30" s="1142"/>
      <c r="M30" s="1142"/>
      <c r="N30" s="1142"/>
      <c r="O30" s="1142"/>
      <c r="P30" s="1143"/>
      <c r="Q30" s="1144"/>
      <c r="R30" s="1145"/>
      <c r="S30" s="1143"/>
      <c r="T30" s="1137"/>
      <c r="U30" s="1137"/>
      <c r="V30" s="1142"/>
      <c r="Y30" s="1131"/>
      <c r="Z30" s="1114"/>
      <c r="AA30" s="1114"/>
      <c r="AB30" s="1114"/>
      <c r="AC30" s="1114"/>
      <c r="AD30" s="1114"/>
      <c r="AE30" s="104"/>
    </row>
    <row r="31" spans="1:31" outlineLevel="1">
      <c r="A31" s="1132">
        <v>1314</v>
      </c>
      <c r="B31" s="105" t="s">
        <v>1299</v>
      </c>
      <c r="C31" s="1133"/>
      <c r="D31" s="1134"/>
      <c r="E31" s="1135"/>
      <c r="F31" s="1136"/>
      <c r="G31" s="1137"/>
      <c r="H31" s="1138"/>
      <c r="I31" s="1139"/>
      <c r="J31" s="1140"/>
      <c r="K31" s="1141"/>
      <c r="L31" s="1142"/>
      <c r="M31" s="1142"/>
      <c r="N31" s="1142"/>
      <c r="O31" s="1142"/>
      <c r="P31" s="1143"/>
      <c r="Q31" s="1144"/>
      <c r="R31" s="1145"/>
      <c r="S31" s="1143"/>
      <c r="T31" s="1137"/>
      <c r="U31" s="1137"/>
      <c r="V31" s="1142"/>
      <c r="Y31" s="1131"/>
      <c r="Z31" s="1114"/>
      <c r="AA31" s="1114"/>
      <c r="AB31" s="1114"/>
      <c r="AC31" s="1114"/>
      <c r="AD31" s="1114"/>
      <c r="AE31" s="104"/>
    </row>
    <row r="32" spans="1:31" outlineLevel="1">
      <c r="A32" s="1132">
        <v>1315</v>
      </c>
      <c r="B32" s="105" t="s">
        <v>1299</v>
      </c>
      <c r="C32" s="1133"/>
      <c r="D32" s="1134"/>
      <c r="E32" s="1135"/>
      <c r="F32" s="1136"/>
      <c r="G32" s="1137"/>
      <c r="H32" s="1138"/>
      <c r="I32" s="1139"/>
      <c r="J32" s="1140"/>
      <c r="K32" s="1141"/>
      <c r="L32" s="1142"/>
      <c r="M32" s="1142"/>
      <c r="N32" s="1142"/>
      <c r="O32" s="1142"/>
      <c r="P32" s="1143"/>
      <c r="Q32" s="1144"/>
      <c r="R32" s="1145"/>
      <c r="S32" s="1143"/>
      <c r="T32" s="1137"/>
      <c r="U32" s="1137"/>
      <c r="V32" s="1142"/>
      <c r="Y32" s="1131"/>
      <c r="Z32" s="1114"/>
      <c r="AA32" s="1114"/>
      <c r="AB32" s="1114"/>
      <c r="AC32" s="1114"/>
      <c r="AD32" s="1114"/>
      <c r="AE32" s="104"/>
    </row>
    <row r="33" spans="1:31" outlineLevel="1">
      <c r="A33" s="1132">
        <v>1316</v>
      </c>
      <c r="B33" s="105" t="s">
        <v>1299</v>
      </c>
      <c r="C33" s="1133"/>
      <c r="D33" s="1134"/>
      <c r="E33" s="1135"/>
      <c r="F33" s="1136"/>
      <c r="G33" s="1137"/>
      <c r="H33" s="1138"/>
      <c r="I33" s="1139"/>
      <c r="J33" s="1140"/>
      <c r="K33" s="1141"/>
      <c r="L33" s="1142"/>
      <c r="M33" s="1142"/>
      <c r="N33" s="1142"/>
      <c r="O33" s="1142"/>
      <c r="P33" s="1143"/>
      <c r="Q33" s="1144"/>
      <c r="R33" s="1145"/>
      <c r="S33" s="1143"/>
      <c r="T33" s="1137"/>
      <c r="U33" s="1137"/>
      <c r="V33" s="1142"/>
      <c r="Y33" s="1131"/>
      <c r="Z33" s="1114"/>
      <c r="AA33" s="1114"/>
      <c r="AB33" s="1114"/>
      <c r="AC33" s="1114"/>
      <c r="AD33" s="1114"/>
      <c r="AE33" s="104"/>
    </row>
    <row r="34" spans="1:31" outlineLevel="1">
      <c r="A34" s="1132">
        <v>1317</v>
      </c>
      <c r="B34" s="105" t="s">
        <v>1299</v>
      </c>
      <c r="C34" s="1133"/>
      <c r="D34" s="1134"/>
      <c r="E34" s="1135"/>
      <c r="F34" s="1136"/>
      <c r="G34" s="1137"/>
      <c r="H34" s="1138"/>
      <c r="I34" s="1139"/>
      <c r="J34" s="1140"/>
      <c r="K34" s="1141"/>
      <c r="L34" s="1142"/>
      <c r="M34" s="1142"/>
      <c r="N34" s="1142"/>
      <c r="O34" s="1142"/>
      <c r="P34" s="1143"/>
      <c r="Q34" s="1144"/>
      <c r="R34" s="1145"/>
      <c r="S34" s="1143"/>
      <c r="T34" s="1137"/>
      <c r="U34" s="1137"/>
      <c r="V34" s="1142"/>
      <c r="Y34" s="1131"/>
      <c r="Z34" s="1114"/>
      <c r="AA34" s="1114"/>
      <c r="AB34" s="1114"/>
      <c r="AC34" s="1114"/>
      <c r="AD34" s="1114"/>
      <c r="AE34" s="104"/>
    </row>
    <row r="35" spans="1:31" outlineLevel="1">
      <c r="A35" s="1132">
        <v>1319</v>
      </c>
      <c r="B35" s="105" t="s">
        <v>1299</v>
      </c>
      <c r="C35" s="1133"/>
      <c r="D35" s="1134"/>
      <c r="E35" s="1135"/>
      <c r="F35" s="1136"/>
      <c r="G35" s="1137"/>
      <c r="H35" s="1138"/>
      <c r="I35" s="1139"/>
      <c r="J35" s="1140"/>
      <c r="K35" s="1141"/>
      <c r="L35" s="1142"/>
      <c r="M35" s="1142"/>
      <c r="N35" s="1142"/>
      <c r="O35" s="1142"/>
      <c r="P35" s="1143"/>
      <c r="Q35" s="1144"/>
      <c r="R35" s="1145"/>
      <c r="S35" s="1143"/>
      <c r="T35" s="1137"/>
      <c r="U35" s="1137"/>
      <c r="V35" s="1142"/>
      <c r="Y35" s="1131"/>
      <c r="Z35" s="1114"/>
      <c r="AA35" s="1114"/>
      <c r="AB35" s="1114"/>
      <c r="AC35" s="1114"/>
      <c r="AD35" s="1114"/>
      <c r="AE35" s="104"/>
    </row>
    <row r="36" spans="1:31" outlineLevel="1">
      <c r="A36" s="1132">
        <v>1320</v>
      </c>
      <c r="B36" s="105" t="s">
        <v>1299</v>
      </c>
      <c r="C36" s="1133"/>
      <c r="D36" s="1134"/>
      <c r="E36" s="1135"/>
      <c r="F36" s="1136"/>
      <c r="G36" s="1137"/>
      <c r="H36" s="1138"/>
      <c r="I36" s="1139"/>
      <c r="J36" s="1140"/>
      <c r="K36" s="1141"/>
      <c r="L36" s="1142"/>
      <c r="M36" s="1142"/>
      <c r="N36" s="1142"/>
      <c r="O36" s="1142"/>
      <c r="P36" s="1143"/>
      <c r="Q36" s="1144"/>
      <c r="R36" s="1145"/>
      <c r="S36" s="1143"/>
      <c r="T36" s="1137"/>
      <c r="U36" s="1137"/>
      <c r="V36" s="1142"/>
      <c r="Y36" s="1131"/>
      <c r="Z36" s="1114"/>
      <c r="AA36" s="1114"/>
      <c r="AB36" s="1114"/>
      <c r="AC36" s="1114"/>
      <c r="AD36" s="1114"/>
      <c r="AE36" s="104"/>
    </row>
    <row r="37" spans="1:31" outlineLevel="1">
      <c r="A37" s="1132">
        <v>1321</v>
      </c>
      <c r="B37" s="105" t="s">
        <v>1299</v>
      </c>
      <c r="C37" s="1133"/>
      <c r="D37" s="1134"/>
      <c r="E37" s="1135"/>
      <c r="F37" s="1136"/>
      <c r="G37" s="1137"/>
      <c r="H37" s="1138"/>
      <c r="I37" s="1139"/>
      <c r="J37" s="1140"/>
      <c r="K37" s="1141"/>
      <c r="L37" s="1142"/>
      <c r="M37" s="1142"/>
      <c r="N37" s="1142"/>
      <c r="O37" s="1142"/>
      <c r="P37" s="1143"/>
      <c r="Q37" s="1144"/>
      <c r="R37" s="1145"/>
      <c r="S37" s="1143"/>
      <c r="T37" s="1137"/>
      <c r="U37" s="1137"/>
      <c r="V37" s="1142"/>
      <c r="Y37" s="1114"/>
      <c r="Z37" s="1114"/>
      <c r="AA37" s="1114"/>
      <c r="AB37" s="1114"/>
      <c r="AC37" s="1114"/>
      <c r="AD37" s="1114"/>
      <c r="AE37" s="104"/>
    </row>
    <row r="38" spans="1:31" outlineLevel="1">
      <c r="A38" s="1132">
        <v>1322</v>
      </c>
      <c r="B38" s="105" t="s">
        <v>1299</v>
      </c>
      <c r="C38" s="1133"/>
      <c r="D38" s="1134"/>
      <c r="E38" s="1135"/>
      <c r="F38" s="1136"/>
      <c r="G38" s="1137"/>
      <c r="H38" s="1138"/>
      <c r="I38" s="1139"/>
      <c r="J38" s="1140"/>
      <c r="K38" s="1141"/>
      <c r="L38" s="1142"/>
      <c r="M38" s="1142"/>
      <c r="N38" s="1142"/>
      <c r="O38" s="1142"/>
      <c r="P38" s="1143"/>
      <c r="Q38" s="1144"/>
      <c r="R38" s="1145"/>
      <c r="S38" s="1143"/>
      <c r="T38" s="1137"/>
      <c r="U38" s="1137"/>
      <c r="V38" s="1142"/>
      <c r="Y38" s="1114"/>
      <c r="Z38" s="1114"/>
      <c r="AA38" s="1114"/>
      <c r="AB38" s="1114"/>
      <c r="AC38" s="1114"/>
      <c r="AD38" s="1114"/>
      <c r="AE38" s="104"/>
    </row>
    <row r="39" spans="1:31" outlineLevel="1">
      <c r="A39" s="1132">
        <v>1323</v>
      </c>
      <c r="B39" s="105" t="s">
        <v>1299</v>
      </c>
      <c r="C39" s="1133"/>
      <c r="D39" s="1134"/>
      <c r="E39" s="1135"/>
      <c r="F39" s="1136"/>
      <c r="G39" s="1137"/>
      <c r="H39" s="1138"/>
      <c r="I39" s="1139"/>
      <c r="J39" s="1140"/>
      <c r="K39" s="1141"/>
      <c r="L39" s="1142"/>
      <c r="M39" s="1142"/>
      <c r="N39" s="1142"/>
      <c r="O39" s="1142"/>
      <c r="P39" s="1143"/>
      <c r="Q39" s="1144"/>
      <c r="R39" s="1145"/>
      <c r="S39" s="1143"/>
      <c r="T39" s="1137"/>
      <c r="U39" s="1137"/>
      <c r="V39" s="1142"/>
      <c r="Y39" s="1114"/>
      <c r="Z39" s="1114"/>
      <c r="AA39" s="1114"/>
      <c r="AB39" s="1114"/>
      <c r="AC39" s="1114"/>
      <c r="AD39" s="1114"/>
      <c r="AE39" s="104"/>
    </row>
    <row r="40" spans="1:31" outlineLevel="1">
      <c r="A40" s="1132">
        <v>1324</v>
      </c>
      <c r="B40" s="105" t="s">
        <v>1299</v>
      </c>
      <c r="C40" s="1133"/>
      <c r="D40" s="1134"/>
      <c r="E40" s="1135"/>
      <c r="F40" s="1136"/>
      <c r="G40" s="1137"/>
      <c r="H40" s="1138"/>
      <c r="I40" s="1139"/>
      <c r="J40" s="1140"/>
      <c r="K40" s="1141"/>
      <c r="L40" s="1142"/>
      <c r="M40" s="1142"/>
      <c r="N40" s="1142"/>
      <c r="O40" s="1142"/>
      <c r="P40" s="1143"/>
      <c r="Q40" s="1144"/>
      <c r="R40" s="1145"/>
      <c r="S40" s="1143"/>
      <c r="T40" s="1137"/>
      <c r="U40" s="1137"/>
      <c r="V40" s="1142"/>
      <c r="Y40" s="1114"/>
      <c r="Z40" s="1114"/>
      <c r="AA40" s="1114"/>
      <c r="AB40" s="1114"/>
      <c r="AC40" s="1114"/>
      <c r="AD40" s="1114"/>
      <c r="AE40" s="104"/>
    </row>
    <row r="41" spans="1:31" outlineLevel="1">
      <c r="A41" s="1132">
        <v>1325</v>
      </c>
      <c r="B41" s="105" t="s">
        <v>1299</v>
      </c>
      <c r="C41" s="1133"/>
      <c r="D41" s="1134"/>
      <c r="E41" s="1135"/>
      <c r="F41" s="1136"/>
      <c r="G41" s="1137"/>
      <c r="H41" s="1138"/>
      <c r="I41" s="1139"/>
      <c r="J41" s="1140"/>
      <c r="K41" s="1141"/>
      <c r="L41" s="1142"/>
      <c r="M41" s="1142"/>
      <c r="N41" s="1142"/>
      <c r="O41" s="1142"/>
      <c r="P41" s="1143"/>
      <c r="Q41" s="1144"/>
      <c r="R41" s="1145"/>
      <c r="S41" s="1143"/>
      <c r="T41" s="1137"/>
      <c r="U41" s="1137"/>
      <c r="V41" s="1142"/>
      <c r="Y41" s="1114"/>
      <c r="Z41" s="1114"/>
      <c r="AA41" s="1114"/>
      <c r="AB41" s="1114"/>
      <c r="AC41" s="1114"/>
      <c r="AD41" s="1114"/>
      <c r="AE41" s="104"/>
    </row>
    <row r="42" spans="1:31" outlineLevel="1">
      <c r="A42" s="1132">
        <v>1326</v>
      </c>
      <c r="B42" s="105" t="s">
        <v>1299</v>
      </c>
      <c r="C42" s="1133"/>
      <c r="D42" s="1134"/>
      <c r="E42" s="1135"/>
      <c r="F42" s="1136"/>
      <c r="G42" s="1137"/>
      <c r="H42" s="1138"/>
      <c r="I42" s="1139"/>
      <c r="J42" s="1140"/>
      <c r="K42" s="1141"/>
      <c r="L42" s="1142"/>
      <c r="M42" s="1142"/>
      <c r="N42" s="1142"/>
      <c r="O42" s="1142"/>
      <c r="P42" s="1143"/>
      <c r="Q42" s="1144"/>
      <c r="R42" s="1145"/>
      <c r="S42" s="1143"/>
      <c r="T42" s="1137"/>
      <c r="U42" s="1137"/>
      <c r="V42" s="1142"/>
      <c r="Y42" s="1114"/>
      <c r="Z42" s="1114"/>
      <c r="AA42" s="1114"/>
      <c r="AB42" s="1114"/>
      <c r="AC42" s="1114"/>
      <c r="AD42" s="1114"/>
      <c r="AE42" s="104"/>
    </row>
    <row r="43" spans="1:31" outlineLevel="1">
      <c r="A43" s="1132">
        <v>1327</v>
      </c>
      <c r="B43" s="105" t="s">
        <v>1299</v>
      </c>
      <c r="C43" s="1133"/>
      <c r="D43" s="1134"/>
      <c r="E43" s="1135"/>
      <c r="F43" s="1136"/>
      <c r="G43" s="1137"/>
      <c r="H43" s="1138"/>
      <c r="I43" s="1139"/>
      <c r="J43" s="1140"/>
      <c r="K43" s="1141"/>
      <c r="L43" s="1142"/>
      <c r="M43" s="1142"/>
      <c r="N43" s="1142"/>
      <c r="O43" s="1142"/>
      <c r="P43" s="1143"/>
      <c r="Q43" s="1144"/>
      <c r="R43" s="1145"/>
      <c r="S43" s="1143"/>
      <c r="T43" s="1137"/>
      <c r="U43" s="1137"/>
      <c r="V43" s="1142"/>
      <c r="Y43" s="1114"/>
      <c r="Z43" s="1114"/>
      <c r="AA43" s="1114"/>
      <c r="AB43" s="1114"/>
      <c r="AC43" s="1114"/>
      <c r="AD43" s="1114"/>
      <c r="AE43" s="104"/>
    </row>
    <row r="44" spans="1:31" outlineLevel="1">
      <c r="A44" s="1132">
        <v>1328</v>
      </c>
      <c r="B44" s="105" t="s">
        <v>1299</v>
      </c>
      <c r="C44" s="1133"/>
      <c r="D44" s="1134"/>
      <c r="E44" s="1135"/>
      <c r="F44" s="1136"/>
      <c r="G44" s="1137"/>
      <c r="H44" s="1138"/>
      <c r="I44" s="1139"/>
      <c r="J44" s="1140"/>
      <c r="K44" s="1141"/>
      <c r="L44" s="1142"/>
      <c r="M44" s="1142"/>
      <c r="N44" s="1142"/>
      <c r="O44" s="1142"/>
      <c r="P44" s="1143"/>
      <c r="Q44" s="1144"/>
      <c r="R44" s="1145"/>
      <c r="S44" s="1143"/>
      <c r="T44" s="1137"/>
      <c r="U44" s="1137"/>
      <c r="V44" s="1142"/>
      <c r="Y44" s="1114"/>
      <c r="Z44" s="1114"/>
      <c r="AA44" s="1114"/>
      <c r="AB44" s="1114"/>
      <c r="AC44" s="1114"/>
      <c r="AD44" s="1114"/>
      <c r="AE44" s="104"/>
    </row>
    <row r="45" spans="1:31" outlineLevel="1">
      <c r="A45" s="1132">
        <v>1329</v>
      </c>
      <c r="B45" s="105" t="s">
        <v>1299</v>
      </c>
      <c r="C45" s="1133"/>
      <c r="D45" s="1134"/>
      <c r="E45" s="1135"/>
      <c r="F45" s="1136"/>
      <c r="G45" s="1137"/>
      <c r="H45" s="1138"/>
      <c r="I45" s="1139"/>
      <c r="J45" s="1140"/>
      <c r="K45" s="1141"/>
      <c r="L45" s="1142"/>
      <c r="M45" s="1142"/>
      <c r="N45" s="1142"/>
      <c r="O45" s="1142"/>
      <c r="P45" s="1143"/>
      <c r="Q45" s="1144"/>
      <c r="R45" s="1145"/>
      <c r="S45" s="1143"/>
      <c r="T45" s="1137"/>
      <c r="U45" s="1137"/>
      <c r="V45" s="1142"/>
      <c r="Y45" s="1114"/>
      <c r="Z45" s="1114"/>
      <c r="AA45" s="1114"/>
      <c r="AB45" s="1114"/>
      <c r="AC45" s="1114"/>
      <c r="AD45" s="1114"/>
      <c r="AE45" s="104"/>
    </row>
    <row r="46" spans="1:31" outlineLevel="1">
      <c r="A46" s="1132">
        <v>1330</v>
      </c>
      <c r="B46" s="105" t="s">
        <v>1299</v>
      </c>
      <c r="C46" s="1133"/>
      <c r="D46" s="1134"/>
      <c r="E46" s="1135"/>
      <c r="F46" s="1136"/>
      <c r="G46" s="1137"/>
      <c r="H46" s="1138"/>
      <c r="I46" s="1139"/>
      <c r="J46" s="1140"/>
      <c r="K46" s="1141"/>
      <c r="L46" s="1142"/>
      <c r="M46" s="1142"/>
      <c r="N46" s="1142"/>
      <c r="O46" s="1142"/>
      <c r="P46" s="1143"/>
      <c r="Q46" s="1144"/>
      <c r="R46" s="1145"/>
      <c r="S46" s="1143"/>
      <c r="T46" s="1137"/>
      <c r="U46" s="1137"/>
      <c r="V46" s="1142"/>
      <c r="Y46" s="1114"/>
      <c r="Z46" s="1114"/>
      <c r="AA46" s="1114"/>
      <c r="AB46" s="1114"/>
      <c r="AC46" s="1114"/>
      <c r="AD46" s="1114"/>
      <c r="AE46" s="104"/>
    </row>
    <row r="47" spans="1:31" outlineLevel="1">
      <c r="A47" s="1132">
        <v>1331</v>
      </c>
      <c r="B47" s="105" t="s">
        <v>1300</v>
      </c>
      <c r="C47" s="1133"/>
      <c r="D47" s="1134"/>
      <c r="E47" s="1135"/>
      <c r="F47" s="1136"/>
      <c r="G47" s="1137"/>
      <c r="H47" s="1138"/>
      <c r="I47" s="1139"/>
      <c r="J47" s="1140"/>
      <c r="K47" s="1141"/>
      <c r="L47" s="1142"/>
      <c r="M47" s="1142"/>
      <c r="N47" s="1142"/>
      <c r="O47" s="1142"/>
      <c r="P47" s="1143"/>
      <c r="Q47" s="1144"/>
      <c r="R47" s="1145"/>
      <c r="S47" s="1143"/>
      <c r="T47" s="1137"/>
      <c r="U47" s="1137"/>
      <c r="V47" s="1142"/>
      <c r="Y47" s="1114"/>
      <c r="Z47" s="1114"/>
      <c r="AA47" s="1114"/>
      <c r="AB47" s="1114"/>
      <c r="AC47" s="1114"/>
      <c r="AD47" s="1114"/>
      <c r="AE47" s="104"/>
    </row>
    <row r="48" spans="1:31" outlineLevel="1">
      <c r="A48" s="1132">
        <v>1332</v>
      </c>
      <c r="B48" s="105" t="s">
        <v>1301</v>
      </c>
      <c r="C48" s="1133"/>
      <c r="D48" s="1134"/>
      <c r="E48" s="1135"/>
      <c r="F48" s="1136"/>
      <c r="G48" s="1137"/>
      <c r="H48" s="1138"/>
      <c r="I48" s="1139"/>
      <c r="J48" s="1140"/>
      <c r="K48" s="1141"/>
      <c r="L48" s="1142"/>
      <c r="M48" s="1142"/>
      <c r="N48" s="1142"/>
      <c r="O48" s="1142"/>
      <c r="P48" s="1143"/>
      <c r="Q48" s="1144"/>
      <c r="R48" s="1145"/>
      <c r="S48" s="1143"/>
      <c r="T48" s="1137"/>
      <c r="U48" s="1137"/>
      <c r="V48" s="1142"/>
      <c r="Y48" s="1114"/>
      <c r="Z48" s="1114"/>
      <c r="AA48" s="1114"/>
      <c r="AB48" s="1114"/>
      <c r="AC48" s="1114"/>
      <c r="AD48" s="1114"/>
      <c r="AE48" s="104"/>
    </row>
    <row r="49" spans="1:31" outlineLevel="1">
      <c r="A49" s="1132">
        <v>1333</v>
      </c>
      <c r="B49" s="105" t="s">
        <v>1300</v>
      </c>
      <c r="C49" s="1133"/>
      <c r="D49" s="1134"/>
      <c r="E49" s="1135"/>
      <c r="F49" s="1136"/>
      <c r="G49" s="1137"/>
      <c r="H49" s="1138"/>
      <c r="I49" s="1139"/>
      <c r="J49" s="1140"/>
      <c r="K49" s="1141"/>
      <c r="L49" s="1142"/>
      <c r="M49" s="1142"/>
      <c r="N49" s="1142"/>
      <c r="O49" s="1142"/>
      <c r="P49" s="1143"/>
      <c r="Q49" s="1144"/>
      <c r="R49" s="1145"/>
      <c r="S49" s="1143"/>
      <c r="T49" s="1137"/>
      <c r="U49" s="1137"/>
      <c r="V49" s="1142"/>
      <c r="Y49" s="1114"/>
      <c r="Z49" s="1114"/>
      <c r="AA49" s="1114"/>
      <c r="AB49" s="1114"/>
      <c r="AC49" s="1114"/>
      <c r="AD49" s="1114"/>
      <c r="AE49" s="104"/>
    </row>
    <row r="50" spans="1:31" outlineLevel="1">
      <c r="A50" s="1132">
        <v>1400</v>
      </c>
      <c r="B50" s="105" t="s">
        <v>1302</v>
      </c>
      <c r="C50" s="1133"/>
      <c r="D50" s="1134"/>
      <c r="E50" s="1135"/>
      <c r="F50" s="1136"/>
      <c r="G50" s="1137"/>
      <c r="H50" s="1138"/>
      <c r="I50" s="1139"/>
      <c r="J50" s="1140"/>
      <c r="K50" s="1141"/>
      <c r="L50" s="1142"/>
      <c r="M50" s="1142"/>
      <c r="N50" s="1142"/>
      <c r="O50" s="1142"/>
      <c r="P50" s="1143"/>
      <c r="Q50" s="1144"/>
      <c r="R50" s="1145"/>
      <c r="S50" s="1143"/>
      <c r="T50" s="1137"/>
      <c r="U50" s="1137"/>
      <c r="V50" s="1142"/>
      <c r="Y50" s="1114"/>
      <c r="Z50" s="1114"/>
      <c r="AA50" s="1114"/>
      <c r="AB50" s="1114"/>
      <c r="AC50" s="1114"/>
      <c r="AD50" s="1114"/>
      <c r="AE50" s="104"/>
    </row>
    <row r="51" spans="1:31" outlineLevel="1">
      <c r="A51" s="1132">
        <v>1401</v>
      </c>
      <c r="B51" s="105" t="s">
        <v>1302</v>
      </c>
      <c r="C51" s="1133"/>
      <c r="D51" s="1134"/>
      <c r="E51" s="1135"/>
      <c r="F51" s="1136"/>
      <c r="G51" s="1137"/>
      <c r="H51" s="1138"/>
      <c r="I51" s="1139"/>
      <c r="J51" s="1140"/>
      <c r="K51" s="1141"/>
      <c r="L51" s="1142"/>
      <c r="M51" s="1142"/>
      <c r="N51" s="1142"/>
      <c r="O51" s="1142"/>
      <c r="P51" s="1143"/>
      <c r="Q51" s="1144"/>
      <c r="R51" s="1145"/>
      <c r="S51" s="1143"/>
      <c r="T51" s="1137"/>
      <c r="U51" s="1137"/>
      <c r="V51" s="1142"/>
      <c r="Y51" s="1114"/>
      <c r="Z51" s="1114"/>
      <c r="AA51" s="1114"/>
      <c r="AB51" s="1114"/>
      <c r="AC51" s="1114"/>
      <c r="AD51" s="1114"/>
      <c r="AE51" s="104"/>
    </row>
    <row r="52" spans="1:31" outlineLevel="1">
      <c r="A52" s="1132">
        <v>1402</v>
      </c>
      <c r="B52" s="105" t="s">
        <v>1302</v>
      </c>
      <c r="C52" s="1133"/>
      <c r="D52" s="1134"/>
      <c r="E52" s="1135"/>
      <c r="F52" s="1136"/>
      <c r="G52" s="1137"/>
      <c r="H52" s="1138"/>
      <c r="I52" s="1139"/>
      <c r="J52" s="1140"/>
      <c r="K52" s="1141"/>
      <c r="L52" s="1142"/>
      <c r="M52" s="1142"/>
      <c r="N52" s="1142"/>
      <c r="O52" s="1142"/>
      <c r="P52" s="1143"/>
      <c r="Q52" s="1144"/>
      <c r="R52" s="1145"/>
      <c r="S52" s="1143"/>
      <c r="T52" s="1137"/>
      <c r="U52" s="1137"/>
      <c r="V52" s="1142"/>
      <c r="Y52" s="1114"/>
      <c r="Z52" s="1114"/>
      <c r="AA52" s="1114"/>
      <c r="AB52" s="1114"/>
      <c r="AC52" s="1114"/>
      <c r="AD52" s="1114"/>
      <c r="AE52" s="104"/>
    </row>
    <row r="53" spans="1:31" outlineLevel="1">
      <c r="A53" s="1132">
        <v>1410</v>
      </c>
      <c r="B53" s="105" t="s">
        <v>1303</v>
      </c>
      <c r="C53" s="1133"/>
      <c r="D53" s="1134"/>
      <c r="E53" s="1135"/>
      <c r="F53" s="1136"/>
      <c r="G53" s="1137"/>
      <c r="H53" s="1138"/>
      <c r="I53" s="1139"/>
      <c r="J53" s="1140"/>
      <c r="K53" s="1141"/>
      <c r="L53" s="1142"/>
      <c r="M53" s="1142"/>
      <c r="N53" s="1142"/>
      <c r="O53" s="1142"/>
      <c r="P53" s="1143"/>
      <c r="Q53" s="1144"/>
      <c r="R53" s="1145"/>
      <c r="S53" s="1143"/>
      <c r="T53" s="1137"/>
      <c r="U53" s="1137"/>
      <c r="V53" s="1142"/>
      <c r="Y53" s="1114"/>
      <c r="Z53" s="1114"/>
      <c r="AA53" s="1114"/>
      <c r="AB53" s="1114"/>
      <c r="AC53" s="1114"/>
      <c r="AD53" s="1114"/>
      <c r="AE53" s="104"/>
    </row>
    <row r="54" spans="1:31" outlineLevel="1">
      <c r="A54" s="1132">
        <v>1420</v>
      </c>
      <c r="B54" s="105" t="s">
        <v>1304</v>
      </c>
      <c r="C54" s="1133"/>
      <c r="D54" s="1134"/>
      <c r="E54" s="1135"/>
      <c r="F54" s="1136"/>
      <c r="G54" s="1137"/>
      <c r="H54" s="1138"/>
      <c r="I54" s="1139"/>
      <c r="J54" s="1140"/>
      <c r="K54" s="1141"/>
      <c r="L54" s="1142"/>
      <c r="M54" s="1142"/>
      <c r="N54" s="1142"/>
      <c r="O54" s="1142"/>
      <c r="P54" s="1143"/>
      <c r="Q54" s="1144"/>
      <c r="R54" s="1145"/>
      <c r="S54" s="1143"/>
      <c r="T54" s="1137"/>
      <c r="U54" s="1137"/>
      <c r="V54" s="1142"/>
      <c r="Y54" s="1114"/>
      <c r="Z54" s="1114"/>
      <c r="AA54" s="1114"/>
      <c r="AB54" s="1114"/>
      <c r="AC54" s="1114"/>
      <c r="AD54" s="1114"/>
      <c r="AE54" s="104"/>
    </row>
    <row r="55" spans="1:31" outlineLevel="1">
      <c r="A55" s="1132">
        <v>1430</v>
      </c>
      <c r="B55" s="105" t="s">
        <v>1305</v>
      </c>
      <c r="C55" s="1133"/>
      <c r="D55" s="1134"/>
      <c r="E55" s="1135"/>
      <c r="F55" s="1136"/>
      <c r="G55" s="1137"/>
      <c r="H55" s="1138"/>
      <c r="I55" s="1139"/>
      <c r="J55" s="1140"/>
      <c r="K55" s="1141"/>
      <c r="L55" s="1142"/>
      <c r="M55" s="1142"/>
      <c r="N55" s="1142"/>
      <c r="O55" s="1142"/>
      <c r="P55" s="1143"/>
      <c r="Q55" s="1144"/>
      <c r="R55" s="1145"/>
      <c r="S55" s="1143"/>
      <c r="T55" s="1137"/>
      <c r="U55" s="1137"/>
      <c r="V55" s="1142"/>
      <c r="Y55" s="1114"/>
      <c r="Z55" s="1114"/>
      <c r="AA55" s="1114"/>
      <c r="AB55" s="1114"/>
      <c r="AC55" s="1114"/>
      <c r="AD55" s="1114"/>
      <c r="AE55" s="104"/>
    </row>
    <row r="56" spans="1:31" outlineLevel="1">
      <c r="A56" s="1132">
        <v>1431</v>
      </c>
      <c r="B56" s="105" t="s">
        <v>1306</v>
      </c>
      <c r="C56" s="1133"/>
      <c r="D56" s="1134"/>
      <c r="E56" s="1135"/>
      <c r="F56" s="1136"/>
      <c r="G56" s="1137"/>
      <c r="H56" s="1138"/>
      <c r="I56" s="1139"/>
      <c r="J56" s="1140"/>
      <c r="K56" s="1141"/>
      <c r="L56" s="1142"/>
      <c r="M56" s="1142"/>
      <c r="N56" s="1142"/>
      <c r="O56" s="1142"/>
      <c r="P56" s="1143"/>
      <c r="Q56" s="1144"/>
      <c r="R56" s="1145"/>
      <c r="S56" s="1143"/>
      <c r="T56" s="1137"/>
      <c r="U56" s="1137"/>
      <c r="V56" s="1142"/>
      <c r="Y56" s="1114"/>
      <c r="Z56" s="1114"/>
      <c r="AA56" s="1114"/>
      <c r="AB56" s="1114"/>
      <c r="AC56" s="1114"/>
      <c r="AD56" s="1114"/>
      <c r="AE56" s="104"/>
    </row>
    <row r="57" spans="1:31" outlineLevel="1">
      <c r="A57" s="1132">
        <v>1432</v>
      </c>
      <c r="B57" s="105" t="s">
        <v>1307</v>
      </c>
      <c r="C57" s="1133"/>
      <c r="D57" s="1134"/>
      <c r="E57" s="1135"/>
      <c r="F57" s="1136"/>
      <c r="G57" s="1137"/>
      <c r="H57" s="1138"/>
      <c r="I57" s="1139"/>
      <c r="J57" s="1140"/>
      <c r="K57" s="1141"/>
      <c r="L57" s="1142"/>
      <c r="M57" s="1142"/>
      <c r="N57" s="1142"/>
      <c r="O57" s="1142"/>
      <c r="P57" s="1143"/>
      <c r="Q57" s="1144"/>
      <c r="R57" s="1145"/>
      <c r="S57" s="1143"/>
      <c r="T57" s="1137"/>
      <c r="U57" s="1137"/>
      <c r="V57" s="1142"/>
      <c r="Y57" s="1114"/>
      <c r="Z57" s="1114"/>
      <c r="AA57" s="1114"/>
      <c r="AB57" s="1114"/>
      <c r="AC57" s="1114"/>
      <c r="AD57" s="1114"/>
      <c r="AE57" s="104"/>
    </row>
    <row r="58" spans="1:31" outlineLevel="1">
      <c r="A58" s="1132">
        <v>1433</v>
      </c>
      <c r="B58" s="105" t="s">
        <v>1307</v>
      </c>
      <c r="C58" s="1133"/>
      <c r="D58" s="1134"/>
      <c r="E58" s="1135"/>
      <c r="F58" s="1136"/>
      <c r="G58" s="1137"/>
      <c r="H58" s="1138"/>
      <c r="I58" s="1139"/>
      <c r="J58" s="1140"/>
      <c r="K58" s="1141"/>
      <c r="L58" s="1142"/>
      <c r="M58" s="1142"/>
      <c r="N58" s="1142"/>
      <c r="O58" s="1142"/>
      <c r="P58" s="1143"/>
      <c r="Q58" s="1144"/>
      <c r="R58" s="1145"/>
      <c r="S58" s="1143"/>
      <c r="T58" s="1137"/>
      <c r="U58" s="1137"/>
      <c r="V58" s="1142"/>
      <c r="Y58" s="1114"/>
      <c r="Z58" s="1114"/>
      <c r="AA58" s="1114"/>
      <c r="AB58" s="1114"/>
      <c r="AC58" s="1114"/>
      <c r="AD58" s="1114"/>
      <c r="AE58" s="104"/>
    </row>
    <row r="59" spans="1:31" outlineLevel="1">
      <c r="A59" s="1132">
        <v>1434</v>
      </c>
      <c r="B59" s="105" t="s">
        <v>1307</v>
      </c>
      <c r="C59" s="1133"/>
      <c r="D59" s="1134"/>
      <c r="E59" s="1135"/>
      <c r="F59" s="1136"/>
      <c r="G59" s="1137"/>
      <c r="H59" s="1138"/>
      <c r="I59" s="1139"/>
      <c r="J59" s="1140"/>
      <c r="K59" s="1141"/>
      <c r="L59" s="1142"/>
      <c r="M59" s="1142"/>
      <c r="N59" s="1142"/>
      <c r="O59" s="1142"/>
      <c r="P59" s="1143"/>
      <c r="Q59" s="1144"/>
      <c r="R59" s="1145"/>
      <c r="S59" s="1143"/>
      <c r="T59" s="1137"/>
      <c r="U59" s="1137"/>
      <c r="V59" s="1142"/>
      <c r="Y59" s="1114"/>
      <c r="Z59" s="1114"/>
      <c r="AA59" s="1114"/>
      <c r="AB59" s="1114"/>
      <c r="AC59" s="1114"/>
      <c r="AD59" s="1114"/>
      <c r="AE59" s="104"/>
    </row>
    <row r="60" spans="1:31" outlineLevel="1">
      <c r="A60" s="1132">
        <v>1435</v>
      </c>
      <c r="B60" s="105" t="s">
        <v>1307</v>
      </c>
      <c r="C60" s="1133"/>
      <c r="D60" s="1134"/>
      <c r="E60" s="1135"/>
      <c r="F60" s="1136"/>
      <c r="G60" s="1137"/>
      <c r="H60" s="1138"/>
      <c r="I60" s="1139"/>
      <c r="J60" s="1140"/>
      <c r="K60" s="1141"/>
      <c r="L60" s="1142"/>
      <c r="M60" s="1142"/>
      <c r="N60" s="1142"/>
      <c r="O60" s="1142"/>
      <c r="P60" s="1143"/>
      <c r="Q60" s="1144"/>
      <c r="R60" s="1145"/>
      <c r="S60" s="1143"/>
      <c r="T60" s="1137"/>
      <c r="U60" s="1137"/>
      <c r="V60" s="1142"/>
      <c r="Y60" s="1114"/>
      <c r="Z60" s="1114"/>
      <c r="AA60" s="1114"/>
      <c r="AB60" s="1114"/>
      <c r="AC60" s="1114"/>
      <c r="AD60" s="1114"/>
      <c r="AE60" s="104"/>
    </row>
    <row r="61" spans="1:31" outlineLevel="1">
      <c r="A61" s="1132">
        <v>1436</v>
      </c>
      <c r="B61" s="105" t="s">
        <v>1305</v>
      </c>
      <c r="C61" s="1133"/>
      <c r="D61" s="1134"/>
      <c r="E61" s="1135"/>
      <c r="F61" s="1136"/>
      <c r="G61" s="1137"/>
      <c r="H61" s="1138"/>
      <c r="I61" s="1139"/>
      <c r="J61" s="1140"/>
      <c r="K61" s="1141"/>
      <c r="L61" s="1142"/>
      <c r="M61" s="1142"/>
      <c r="N61" s="1142"/>
      <c r="O61" s="1142"/>
      <c r="P61" s="1143"/>
      <c r="Q61" s="1144"/>
      <c r="R61" s="1145"/>
      <c r="S61" s="1143"/>
      <c r="T61" s="1137"/>
      <c r="U61" s="1137"/>
      <c r="V61" s="1142"/>
      <c r="Y61" s="1114"/>
      <c r="Z61" s="1114"/>
      <c r="AA61" s="1114"/>
      <c r="AB61" s="1114"/>
      <c r="AC61" s="1114"/>
      <c r="AD61" s="1114"/>
      <c r="AE61" s="104"/>
    </row>
    <row r="62" spans="1:31" outlineLevel="1">
      <c r="A62" s="1132">
        <v>1437</v>
      </c>
      <c r="B62" s="105" t="s">
        <v>1307</v>
      </c>
      <c r="C62" s="1133"/>
      <c r="D62" s="1134"/>
      <c r="E62" s="1135"/>
      <c r="F62" s="1136"/>
      <c r="G62" s="1137"/>
      <c r="H62" s="1138"/>
      <c r="I62" s="1139"/>
      <c r="J62" s="1140"/>
      <c r="K62" s="1141"/>
      <c r="L62" s="1142"/>
      <c r="M62" s="1142"/>
      <c r="N62" s="1142"/>
      <c r="O62" s="1142"/>
      <c r="P62" s="1143"/>
      <c r="Q62" s="1144"/>
      <c r="R62" s="1145"/>
      <c r="S62" s="1143"/>
      <c r="T62" s="1137"/>
      <c r="U62" s="1137"/>
      <c r="V62" s="1142"/>
      <c r="Y62" s="1114"/>
      <c r="Z62" s="1114"/>
      <c r="AA62" s="1114"/>
      <c r="AB62" s="1114"/>
      <c r="AC62" s="1114"/>
      <c r="AD62" s="1114"/>
      <c r="AE62" s="104"/>
    </row>
    <row r="63" spans="1:31" outlineLevel="1">
      <c r="A63" s="1132">
        <v>1440</v>
      </c>
      <c r="B63" s="105" t="s">
        <v>1308</v>
      </c>
      <c r="C63" s="1133"/>
      <c r="D63" s="1134"/>
      <c r="E63" s="1135"/>
      <c r="F63" s="1136"/>
      <c r="G63" s="1137"/>
      <c r="H63" s="1138"/>
      <c r="I63" s="1139"/>
      <c r="J63" s="1140"/>
      <c r="K63" s="1141"/>
      <c r="L63" s="1142"/>
      <c r="M63" s="1142"/>
      <c r="N63" s="1142"/>
      <c r="O63" s="1142"/>
      <c r="P63" s="1143"/>
      <c r="Q63" s="1144"/>
      <c r="R63" s="1145"/>
      <c r="S63" s="1143"/>
      <c r="T63" s="1137"/>
      <c r="U63" s="1137"/>
      <c r="V63" s="1142"/>
      <c r="Y63" s="1114"/>
      <c r="Z63" s="1114"/>
      <c r="AA63" s="1114"/>
      <c r="AB63" s="1114"/>
      <c r="AC63" s="1114"/>
      <c r="AD63" s="1114"/>
      <c r="AE63" s="104"/>
    </row>
    <row r="64" spans="1:31" outlineLevel="1">
      <c r="A64" s="1132">
        <v>1441</v>
      </c>
      <c r="B64" s="105" t="s">
        <v>1309</v>
      </c>
      <c r="C64" s="1133"/>
      <c r="D64" s="1134"/>
      <c r="E64" s="1135"/>
      <c r="F64" s="1136"/>
      <c r="G64" s="1137"/>
      <c r="H64" s="1138"/>
      <c r="I64" s="1139"/>
      <c r="J64" s="1140"/>
      <c r="K64" s="1141"/>
      <c r="L64" s="1142"/>
      <c r="M64" s="1142"/>
      <c r="N64" s="1142"/>
      <c r="O64" s="1142"/>
      <c r="P64" s="1143"/>
      <c r="Q64" s="1144"/>
      <c r="R64" s="1145"/>
      <c r="S64" s="1143"/>
      <c r="T64" s="1137"/>
      <c r="U64" s="1137"/>
      <c r="V64" s="1142"/>
      <c r="Y64" s="1114"/>
      <c r="Z64" s="1114"/>
      <c r="AA64" s="1114"/>
      <c r="AB64" s="1114"/>
      <c r="AC64" s="1114"/>
      <c r="AD64" s="1114"/>
      <c r="AE64" s="104"/>
    </row>
    <row r="65" spans="1:31" outlineLevel="1">
      <c r="A65" s="1132">
        <v>1442</v>
      </c>
      <c r="B65" s="105" t="s">
        <v>1308</v>
      </c>
      <c r="C65" s="1133"/>
      <c r="D65" s="1134"/>
      <c r="E65" s="1135"/>
      <c r="F65" s="1136"/>
      <c r="G65" s="1137"/>
      <c r="H65" s="1138"/>
      <c r="I65" s="1139"/>
      <c r="J65" s="1140"/>
      <c r="K65" s="1141"/>
      <c r="L65" s="1142"/>
      <c r="M65" s="1142"/>
      <c r="N65" s="1142"/>
      <c r="O65" s="1142"/>
      <c r="P65" s="1143"/>
      <c r="Q65" s="1144"/>
      <c r="R65" s="1145"/>
      <c r="S65" s="1143"/>
      <c r="T65" s="1137"/>
      <c r="U65" s="1137"/>
      <c r="V65" s="1142"/>
      <c r="Y65" s="1114"/>
      <c r="Z65" s="1114"/>
      <c r="AA65" s="1114"/>
      <c r="AB65" s="1114"/>
      <c r="AC65" s="1114"/>
      <c r="AD65" s="1114"/>
      <c r="AE65" s="104"/>
    </row>
    <row r="66" spans="1:31" outlineLevel="1">
      <c r="A66" s="1132">
        <v>1443</v>
      </c>
      <c r="B66" s="105" t="s">
        <v>1308</v>
      </c>
      <c r="C66" s="1133"/>
      <c r="D66" s="1134"/>
      <c r="E66" s="1135"/>
      <c r="F66" s="1136"/>
      <c r="G66" s="1137"/>
      <c r="H66" s="1138"/>
      <c r="I66" s="1139"/>
      <c r="J66" s="1140"/>
      <c r="K66" s="1141"/>
      <c r="L66" s="1142"/>
      <c r="M66" s="1142"/>
      <c r="N66" s="1142"/>
      <c r="O66" s="1142"/>
      <c r="P66" s="1143"/>
      <c r="Q66" s="1144"/>
      <c r="R66" s="1145"/>
      <c r="S66" s="1143"/>
      <c r="T66" s="1137"/>
      <c r="U66" s="1137"/>
      <c r="V66" s="1142"/>
      <c r="Y66" s="1114"/>
      <c r="Z66" s="1114"/>
      <c r="AA66" s="1114"/>
      <c r="AB66" s="1114"/>
      <c r="AC66" s="1114"/>
      <c r="AD66" s="1114"/>
      <c r="AE66" s="104"/>
    </row>
    <row r="67" spans="1:31" outlineLevel="1">
      <c r="A67" s="1132">
        <v>1444</v>
      </c>
      <c r="B67" s="105" t="s">
        <v>1308</v>
      </c>
      <c r="C67" s="1133"/>
      <c r="D67" s="1134"/>
      <c r="E67" s="1135"/>
      <c r="F67" s="1136"/>
      <c r="G67" s="1137"/>
      <c r="H67" s="1138"/>
      <c r="I67" s="1139"/>
      <c r="J67" s="1140"/>
      <c r="K67" s="1141"/>
      <c r="L67" s="1142"/>
      <c r="M67" s="1142"/>
      <c r="N67" s="1142"/>
      <c r="O67" s="1142"/>
      <c r="P67" s="1143"/>
      <c r="Q67" s="1144"/>
      <c r="R67" s="1145"/>
      <c r="S67" s="1143"/>
      <c r="T67" s="1137"/>
      <c r="U67" s="1137"/>
      <c r="V67" s="1142"/>
      <c r="Y67" s="1114"/>
      <c r="Z67" s="1114"/>
      <c r="AA67" s="1114"/>
      <c r="AB67" s="1114"/>
      <c r="AC67" s="1114"/>
      <c r="AD67" s="1114"/>
      <c r="AE67" s="104"/>
    </row>
    <row r="68" spans="1:31" outlineLevel="1">
      <c r="A68" s="1132">
        <v>1450</v>
      </c>
      <c r="B68" s="105" t="s">
        <v>1310</v>
      </c>
      <c r="C68" s="1133"/>
      <c r="D68" s="1134"/>
      <c r="E68" s="1135"/>
      <c r="F68" s="1136"/>
      <c r="G68" s="1137"/>
      <c r="H68" s="1138"/>
      <c r="I68" s="1139"/>
      <c r="J68" s="1140"/>
      <c r="K68" s="1141"/>
      <c r="L68" s="1142"/>
      <c r="M68" s="1142"/>
      <c r="N68" s="1142"/>
      <c r="O68" s="1142"/>
      <c r="P68" s="1143"/>
      <c r="Q68" s="1144"/>
      <c r="R68" s="1145"/>
      <c r="S68" s="1143"/>
      <c r="T68" s="1137"/>
      <c r="U68" s="1137"/>
      <c r="V68" s="1142"/>
      <c r="Y68" s="1114"/>
      <c r="Z68" s="1114"/>
      <c r="AA68" s="1114"/>
      <c r="AB68" s="1114"/>
      <c r="AC68" s="1114"/>
      <c r="AD68" s="1114"/>
      <c r="AE68" s="104"/>
    </row>
    <row r="69" spans="1:31" outlineLevel="1">
      <c r="A69" s="1132">
        <v>1451</v>
      </c>
      <c r="B69" s="105" t="s">
        <v>1311</v>
      </c>
      <c r="C69" s="1133"/>
      <c r="D69" s="1134"/>
      <c r="E69" s="1135"/>
      <c r="F69" s="1136"/>
      <c r="G69" s="1137"/>
      <c r="H69" s="1138"/>
      <c r="I69" s="1139"/>
      <c r="J69" s="1140"/>
      <c r="K69" s="1141"/>
      <c r="L69" s="1142"/>
      <c r="M69" s="1142"/>
      <c r="N69" s="1142"/>
      <c r="O69" s="1142"/>
      <c r="P69" s="1143"/>
      <c r="Q69" s="1144"/>
      <c r="R69" s="1145"/>
      <c r="S69" s="1143"/>
      <c r="T69" s="1137"/>
      <c r="U69" s="1137"/>
      <c r="V69" s="1142"/>
      <c r="Y69" s="1114"/>
      <c r="Z69" s="1114"/>
      <c r="AA69" s="1114"/>
      <c r="AB69" s="1114"/>
      <c r="AC69" s="1114"/>
      <c r="AD69" s="1114"/>
      <c r="AE69" s="104"/>
    </row>
    <row r="70" spans="1:31" outlineLevel="1">
      <c r="A70" s="1132">
        <v>1452</v>
      </c>
      <c r="B70" s="105" t="s">
        <v>1311</v>
      </c>
      <c r="C70" s="1133"/>
      <c r="D70" s="1134"/>
      <c r="E70" s="1135"/>
      <c r="F70" s="1136"/>
      <c r="G70" s="1137"/>
      <c r="H70" s="1138"/>
      <c r="I70" s="1139"/>
      <c r="J70" s="1140"/>
      <c r="K70" s="1141"/>
      <c r="L70" s="1142"/>
      <c r="M70" s="1142"/>
      <c r="N70" s="1142"/>
      <c r="O70" s="1142"/>
      <c r="P70" s="1143"/>
      <c r="Q70" s="1144"/>
      <c r="R70" s="1145"/>
      <c r="S70" s="1143"/>
      <c r="T70" s="1137"/>
      <c r="U70" s="1137"/>
      <c r="V70" s="1142"/>
      <c r="Y70" s="1114"/>
      <c r="Z70" s="1114"/>
      <c r="AA70" s="1114"/>
      <c r="AB70" s="1114"/>
      <c r="AC70" s="1114"/>
      <c r="AD70" s="1114"/>
      <c r="AE70" s="104"/>
    </row>
    <row r="71" spans="1:31" outlineLevel="1">
      <c r="A71" s="1132">
        <v>1453</v>
      </c>
      <c r="B71" s="105" t="s">
        <v>1311</v>
      </c>
      <c r="C71" s="1133"/>
      <c r="D71" s="1134"/>
      <c r="E71" s="1135"/>
      <c r="F71" s="1136"/>
      <c r="G71" s="1137"/>
      <c r="H71" s="1138"/>
      <c r="I71" s="1139"/>
      <c r="J71" s="1140"/>
      <c r="K71" s="1141"/>
      <c r="L71" s="1142"/>
      <c r="M71" s="1142"/>
      <c r="N71" s="1142"/>
      <c r="O71" s="1142"/>
      <c r="P71" s="1143"/>
      <c r="Q71" s="1144"/>
      <c r="R71" s="1145"/>
      <c r="S71" s="1143"/>
      <c r="T71" s="1137"/>
      <c r="U71" s="1137"/>
      <c r="V71" s="1142"/>
      <c r="Y71" s="1114"/>
      <c r="Z71" s="1114"/>
      <c r="AA71" s="1114"/>
      <c r="AB71" s="1114"/>
      <c r="AC71" s="1114"/>
      <c r="AD71" s="1114"/>
      <c r="AE71" s="104"/>
    </row>
    <row r="72" spans="1:31" outlineLevel="1">
      <c r="A72" s="1132">
        <v>1454</v>
      </c>
      <c r="B72" s="105" t="s">
        <v>1311</v>
      </c>
      <c r="C72" s="1133"/>
      <c r="D72" s="1134"/>
      <c r="E72" s="1135"/>
      <c r="F72" s="1136"/>
      <c r="G72" s="1137"/>
      <c r="H72" s="1138"/>
      <c r="I72" s="1139"/>
      <c r="J72" s="1140"/>
      <c r="K72" s="1141"/>
      <c r="L72" s="1142"/>
      <c r="M72" s="1142"/>
      <c r="N72" s="1142"/>
      <c r="O72" s="1142"/>
      <c r="P72" s="1143"/>
      <c r="Q72" s="1144"/>
      <c r="R72" s="1145"/>
      <c r="S72" s="1143"/>
      <c r="T72" s="1137"/>
      <c r="U72" s="1137"/>
      <c r="V72" s="1142"/>
      <c r="Y72" s="1114"/>
      <c r="Z72" s="1114"/>
      <c r="AA72" s="1114"/>
      <c r="AB72" s="1114"/>
      <c r="AC72" s="1114"/>
      <c r="AD72" s="1114"/>
      <c r="AE72" s="104"/>
    </row>
    <row r="73" spans="1:31" outlineLevel="1">
      <c r="A73" s="1132">
        <v>1455</v>
      </c>
      <c r="B73" s="105" t="s">
        <v>1312</v>
      </c>
      <c r="C73" s="1133"/>
      <c r="D73" s="1134"/>
      <c r="E73" s="1135"/>
      <c r="F73" s="1136"/>
      <c r="G73" s="1137"/>
      <c r="H73" s="1138"/>
      <c r="I73" s="1139"/>
      <c r="J73" s="1140"/>
      <c r="K73" s="1141"/>
      <c r="L73" s="1142"/>
      <c r="M73" s="1142"/>
      <c r="N73" s="1142"/>
      <c r="O73" s="1142"/>
      <c r="P73" s="1143"/>
      <c r="Q73" s="1144"/>
      <c r="R73" s="1145"/>
      <c r="S73" s="1143"/>
      <c r="T73" s="1137"/>
      <c r="U73" s="1137"/>
      <c r="V73" s="1142"/>
      <c r="Y73" s="1114"/>
      <c r="Z73" s="1114"/>
      <c r="AA73" s="1114"/>
      <c r="AB73" s="1114"/>
      <c r="AC73" s="1114"/>
      <c r="AD73" s="1114"/>
      <c r="AE73" s="104"/>
    </row>
    <row r="74" spans="1:31" outlineLevel="1">
      <c r="A74" s="1132">
        <v>1456</v>
      </c>
      <c r="B74" s="105" t="s">
        <v>1311</v>
      </c>
      <c r="C74" s="1133"/>
      <c r="D74" s="1134"/>
      <c r="E74" s="1135"/>
      <c r="F74" s="1136"/>
      <c r="G74" s="1137"/>
      <c r="H74" s="1138"/>
      <c r="I74" s="1139"/>
      <c r="J74" s="1140"/>
      <c r="K74" s="1141"/>
      <c r="L74" s="1142"/>
      <c r="M74" s="1142"/>
      <c r="N74" s="1142"/>
      <c r="O74" s="1142"/>
      <c r="P74" s="1143"/>
      <c r="Q74" s="1144"/>
      <c r="R74" s="1145"/>
      <c r="S74" s="1143"/>
      <c r="T74" s="1137"/>
      <c r="U74" s="1137"/>
      <c r="V74" s="1142"/>
      <c r="Y74" s="1114"/>
      <c r="Z74" s="1114"/>
      <c r="AA74" s="1114"/>
      <c r="AB74" s="1114"/>
      <c r="AC74" s="1114"/>
      <c r="AD74" s="1114"/>
      <c r="AE74" s="104"/>
    </row>
    <row r="75" spans="1:31" outlineLevel="1">
      <c r="A75" s="1132">
        <v>1457</v>
      </c>
      <c r="B75" s="105" t="s">
        <v>1311</v>
      </c>
      <c r="C75" s="1133"/>
      <c r="D75" s="1134"/>
      <c r="E75" s="1135"/>
      <c r="F75" s="1136"/>
      <c r="G75" s="1137"/>
      <c r="H75" s="1138"/>
      <c r="I75" s="1139"/>
      <c r="J75" s="1140"/>
      <c r="K75" s="1141"/>
      <c r="L75" s="1142"/>
      <c r="M75" s="1142"/>
      <c r="N75" s="1142"/>
      <c r="O75" s="1142"/>
      <c r="P75" s="1143"/>
      <c r="Q75" s="1144"/>
      <c r="R75" s="1145"/>
      <c r="S75" s="1143"/>
      <c r="T75" s="1137"/>
      <c r="U75" s="1137"/>
      <c r="V75" s="1142"/>
      <c r="Y75" s="1114"/>
      <c r="Z75" s="1114"/>
      <c r="AA75" s="1114"/>
      <c r="AB75" s="1114"/>
      <c r="AC75" s="1114"/>
      <c r="AD75" s="1114"/>
      <c r="AE75" s="104"/>
    </row>
    <row r="76" spans="1:31" outlineLevel="1">
      <c r="A76" s="1132">
        <v>1458</v>
      </c>
      <c r="B76" s="105" t="s">
        <v>1311</v>
      </c>
      <c r="C76" s="1133"/>
      <c r="D76" s="1134"/>
      <c r="E76" s="1135"/>
      <c r="F76" s="1136"/>
      <c r="G76" s="1137"/>
      <c r="H76" s="1138"/>
      <c r="I76" s="1139"/>
      <c r="J76" s="1140"/>
      <c r="K76" s="1141"/>
      <c r="L76" s="1142"/>
      <c r="M76" s="1142"/>
      <c r="N76" s="1142"/>
      <c r="O76" s="1142"/>
      <c r="P76" s="1143"/>
      <c r="Q76" s="1144"/>
      <c r="R76" s="1145"/>
      <c r="S76" s="1143"/>
      <c r="T76" s="1137"/>
      <c r="U76" s="1137"/>
      <c r="V76" s="1142"/>
      <c r="Y76" s="1114"/>
      <c r="Z76" s="1114"/>
      <c r="AA76" s="1114"/>
      <c r="AB76" s="1114"/>
      <c r="AC76" s="1114"/>
      <c r="AD76" s="1114"/>
      <c r="AE76" s="104"/>
    </row>
    <row r="77" spans="1:31" outlineLevel="1">
      <c r="A77" s="1132">
        <v>1459</v>
      </c>
      <c r="B77" s="105" t="s">
        <v>1313</v>
      </c>
      <c r="C77" s="1133"/>
      <c r="D77" s="1134"/>
      <c r="E77" s="1135"/>
      <c r="F77" s="1136"/>
      <c r="G77" s="1137"/>
      <c r="H77" s="1138"/>
      <c r="I77" s="1139"/>
      <c r="J77" s="1140"/>
      <c r="K77" s="1141"/>
      <c r="L77" s="1142"/>
      <c r="M77" s="1142"/>
      <c r="N77" s="1142"/>
      <c r="O77" s="1142"/>
      <c r="P77" s="1143"/>
      <c r="Q77" s="1144"/>
      <c r="R77" s="1145"/>
      <c r="S77" s="1143"/>
      <c r="T77" s="1137"/>
      <c r="U77" s="1137"/>
      <c r="V77" s="1142"/>
      <c r="Y77" s="1114"/>
      <c r="Z77" s="1114"/>
      <c r="AA77" s="1114"/>
      <c r="AB77" s="1114"/>
      <c r="AC77" s="1114"/>
      <c r="AD77" s="1114"/>
      <c r="AE77" s="104"/>
    </row>
    <row r="78" spans="1:31" outlineLevel="1">
      <c r="A78" s="1132">
        <v>1460</v>
      </c>
      <c r="B78" s="105" t="s">
        <v>1313</v>
      </c>
      <c r="C78" s="1133"/>
      <c r="D78" s="1134"/>
      <c r="E78" s="1135"/>
      <c r="F78" s="1136"/>
      <c r="G78" s="1137"/>
      <c r="H78" s="1138"/>
      <c r="I78" s="1139"/>
      <c r="J78" s="1140"/>
      <c r="K78" s="1141"/>
      <c r="L78" s="1142"/>
      <c r="M78" s="1142"/>
      <c r="N78" s="1142"/>
      <c r="O78" s="1142"/>
      <c r="P78" s="1143"/>
      <c r="Q78" s="1144"/>
      <c r="R78" s="1145"/>
      <c r="S78" s="1143"/>
      <c r="T78" s="1137"/>
      <c r="U78" s="1137"/>
      <c r="V78" s="1142"/>
      <c r="Y78" s="1114"/>
      <c r="Z78" s="1114"/>
      <c r="AA78" s="1114"/>
      <c r="AB78" s="1114"/>
      <c r="AC78" s="1114"/>
      <c r="AD78" s="1114"/>
      <c r="AE78" s="104"/>
    </row>
    <row r="79" spans="1:31" outlineLevel="1">
      <c r="A79" s="1132">
        <v>1461</v>
      </c>
      <c r="B79" s="105" t="s">
        <v>1311</v>
      </c>
      <c r="C79" s="1133"/>
      <c r="D79" s="1134"/>
      <c r="E79" s="1135"/>
      <c r="F79" s="1136"/>
      <c r="G79" s="1137"/>
      <c r="H79" s="1138"/>
      <c r="I79" s="1139"/>
      <c r="J79" s="1140"/>
      <c r="K79" s="1141"/>
      <c r="L79" s="1142"/>
      <c r="M79" s="1142"/>
      <c r="N79" s="1142"/>
      <c r="O79" s="1142"/>
      <c r="P79" s="1143"/>
      <c r="Q79" s="1144"/>
      <c r="R79" s="1145"/>
      <c r="S79" s="1143"/>
      <c r="T79" s="1137"/>
      <c r="U79" s="1137"/>
      <c r="V79" s="1142"/>
      <c r="Y79" s="1114"/>
      <c r="Z79" s="1114"/>
      <c r="AA79" s="1114"/>
      <c r="AB79" s="1114"/>
      <c r="AC79" s="1114"/>
      <c r="AD79" s="1114"/>
      <c r="AE79" s="104"/>
    </row>
    <row r="80" spans="1:31" outlineLevel="1">
      <c r="A80" s="1132">
        <v>1462</v>
      </c>
      <c r="B80" s="105" t="s">
        <v>1311</v>
      </c>
      <c r="C80" s="1133"/>
      <c r="D80" s="1134"/>
      <c r="E80" s="1135"/>
      <c r="F80" s="1136"/>
      <c r="G80" s="1137"/>
      <c r="H80" s="1138"/>
      <c r="I80" s="1139"/>
      <c r="J80" s="1140"/>
      <c r="K80" s="1141"/>
      <c r="L80" s="1142"/>
      <c r="M80" s="1142"/>
      <c r="N80" s="1142"/>
      <c r="O80" s="1142"/>
      <c r="P80" s="1143"/>
      <c r="Q80" s="1144"/>
      <c r="R80" s="1145"/>
      <c r="S80" s="1143"/>
      <c r="T80" s="1137"/>
      <c r="U80" s="1137"/>
      <c r="V80" s="1142"/>
      <c r="Y80" s="1114"/>
      <c r="Z80" s="1114"/>
      <c r="AA80" s="1114"/>
      <c r="AB80" s="1114"/>
      <c r="AC80" s="1114"/>
      <c r="AD80" s="1114"/>
      <c r="AE80" s="104"/>
    </row>
    <row r="81" spans="1:31" outlineLevel="1">
      <c r="A81" s="1132">
        <v>1463</v>
      </c>
      <c r="B81" s="105" t="s">
        <v>1313</v>
      </c>
      <c r="C81" s="1133"/>
      <c r="D81" s="1134"/>
      <c r="E81" s="1135"/>
      <c r="F81" s="1136"/>
      <c r="G81" s="1137"/>
      <c r="H81" s="1138"/>
      <c r="I81" s="1139"/>
      <c r="J81" s="1140"/>
      <c r="K81" s="1141"/>
      <c r="L81" s="1142"/>
      <c r="M81" s="1142"/>
      <c r="N81" s="1142"/>
      <c r="O81" s="1142"/>
      <c r="P81" s="1143"/>
      <c r="Q81" s="1144"/>
      <c r="R81" s="1145"/>
      <c r="S81" s="1143"/>
      <c r="T81" s="1137"/>
      <c r="U81" s="1137"/>
      <c r="V81" s="1142"/>
      <c r="Y81" s="1114"/>
      <c r="Z81" s="1114"/>
      <c r="AA81" s="1114"/>
      <c r="AB81" s="1114"/>
      <c r="AC81" s="1114"/>
      <c r="AD81" s="1114"/>
      <c r="AE81" s="104"/>
    </row>
    <row r="82" spans="1:31" outlineLevel="1">
      <c r="A82" s="1132">
        <v>1464</v>
      </c>
      <c r="B82" s="105" t="s">
        <v>1311</v>
      </c>
      <c r="C82" s="1133"/>
      <c r="D82" s="1134"/>
      <c r="E82" s="1135"/>
      <c r="F82" s="1136"/>
      <c r="G82" s="1137"/>
      <c r="H82" s="1138"/>
      <c r="I82" s="1139"/>
      <c r="J82" s="1140"/>
      <c r="K82" s="1141"/>
      <c r="L82" s="1142"/>
      <c r="M82" s="1142"/>
      <c r="N82" s="1142"/>
      <c r="O82" s="1142"/>
      <c r="P82" s="1143"/>
      <c r="Q82" s="1144"/>
      <c r="R82" s="1145"/>
      <c r="S82" s="1143"/>
      <c r="T82" s="1137"/>
      <c r="U82" s="1137"/>
      <c r="V82" s="1142"/>
      <c r="Y82" s="1114"/>
      <c r="Z82" s="1114"/>
      <c r="AA82" s="1114"/>
      <c r="AB82" s="1114"/>
      <c r="AC82" s="1114"/>
      <c r="AD82" s="1114"/>
      <c r="AE82" s="104"/>
    </row>
    <row r="83" spans="1:31" outlineLevel="1">
      <c r="A83" s="1132">
        <v>1465</v>
      </c>
      <c r="B83" s="105" t="s">
        <v>1311</v>
      </c>
      <c r="C83" s="1133"/>
      <c r="D83" s="1134"/>
      <c r="E83" s="1135"/>
      <c r="F83" s="1136"/>
      <c r="G83" s="1137"/>
      <c r="H83" s="1138"/>
      <c r="I83" s="1139"/>
      <c r="J83" s="1140"/>
      <c r="K83" s="1141"/>
      <c r="L83" s="1142"/>
      <c r="M83" s="1142"/>
      <c r="N83" s="1142"/>
      <c r="O83" s="1142"/>
      <c r="P83" s="1143"/>
      <c r="Q83" s="1144"/>
      <c r="R83" s="1145"/>
      <c r="S83" s="1143"/>
      <c r="T83" s="1137"/>
      <c r="U83" s="1137"/>
      <c r="V83" s="1142"/>
      <c r="Y83" s="1114"/>
      <c r="Z83" s="1114"/>
      <c r="AA83" s="1114"/>
      <c r="AB83" s="1114"/>
      <c r="AC83" s="1114"/>
      <c r="AD83" s="1114"/>
      <c r="AE83" s="104"/>
    </row>
    <row r="84" spans="1:31" outlineLevel="1">
      <c r="A84" s="1132">
        <v>1466</v>
      </c>
      <c r="B84" s="105" t="s">
        <v>1311</v>
      </c>
      <c r="C84" s="1133"/>
      <c r="D84" s="1134"/>
      <c r="E84" s="1135"/>
      <c r="F84" s="1136"/>
      <c r="G84" s="1137"/>
      <c r="H84" s="1138"/>
      <c r="I84" s="1139"/>
      <c r="J84" s="1140"/>
      <c r="K84" s="1141"/>
      <c r="L84" s="1142"/>
      <c r="M84" s="1142"/>
      <c r="N84" s="1142"/>
      <c r="O84" s="1142"/>
      <c r="P84" s="1143"/>
      <c r="Q84" s="1144"/>
      <c r="R84" s="1145"/>
      <c r="S84" s="1143"/>
      <c r="T84" s="1137"/>
      <c r="U84" s="1137"/>
      <c r="V84" s="1142"/>
      <c r="Y84" s="1114"/>
      <c r="Z84" s="1114"/>
      <c r="AA84" s="1114"/>
      <c r="AB84" s="1114"/>
      <c r="AC84" s="1114"/>
      <c r="AD84" s="1114"/>
      <c r="AE84" s="104"/>
    </row>
    <row r="85" spans="1:31" outlineLevel="1">
      <c r="A85" s="1132">
        <v>1500</v>
      </c>
      <c r="B85" s="105" t="s">
        <v>1314</v>
      </c>
      <c r="C85" s="1133"/>
      <c r="D85" s="1134"/>
      <c r="E85" s="1135"/>
      <c r="F85" s="1136"/>
      <c r="G85" s="1137"/>
      <c r="H85" s="1138"/>
      <c r="I85" s="1139"/>
      <c r="J85" s="1140"/>
      <c r="K85" s="1141"/>
      <c r="L85" s="1142"/>
      <c r="M85" s="1142"/>
      <c r="N85" s="1142"/>
      <c r="O85" s="1142"/>
      <c r="P85" s="1143"/>
      <c r="Q85" s="1144"/>
      <c r="R85" s="1145"/>
      <c r="S85" s="1143"/>
      <c r="T85" s="1137"/>
      <c r="U85" s="1137"/>
      <c r="V85" s="1142"/>
      <c r="Y85" s="1114"/>
      <c r="Z85" s="1114"/>
      <c r="AA85" s="1114"/>
      <c r="AB85" s="1114"/>
      <c r="AC85" s="1114"/>
      <c r="AD85" s="1114"/>
      <c r="AE85" s="104"/>
    </row>
    <row r="86" spans="1:31" outlineLevel="1">
      <c r="A86" s="1132">
        <v>1501</v>
      </c>
      <c r="B86" s="105" t="s">
        <v>1315</v>
      </c>
      <c r="C86" s="1133"/>
      <c r="D86" s="1134"/>
      <c r="E86" s="1135"/>
      <c r="F86" s="1136"/>
      <c r="G86" s="1137"/>
      <c r="H86" s="1138"/>
      <c r="I86" s="1139"/>
      <c r="J86" s="1140"/>
      <c r="K86" s="1141"/>
      <c r="L86" s="1142"/>
      <c r="M86" s="1142"/>
      <c r="N86" s="1142"/>
      <c r="O86" s="1142"/>
      <c r="P86" s="1143"/>
      <c r="Q86" s="1144"/>
      <c r="R86" s="1145"/>
      <c r="S86" s="1143"/>
      <c r="T86" s="1137"/>
      <c r="U86" s="1137"/>
      <c r="V86" s="1142"/>
      <c r="Y86" s="1114"/>
      <c r="Z86" s="1114"/>
      <c r="AA86" s="1114"/>
      <c r="AB86" s="1114"/>
      <c r="AC86" s="1114"/>
      <c r="AD86" s="1114"/>
      <c r="AE86" s="104"/>
    </row>
    <row r="87" spans="1:31" outlineLevel="1">
      <c r="A87" s="1132">
        <v>1502</v>
      </c>
      <c r="B87" s="105" t="s">
        <v>1315</v>
      </c>
      <c r="C87" s="1133"/>
      <c r="D87" s="1134"/>
      <c r="E87" s="1135"/>
      <c r="F87" s="1136"/>
      <c r="G87" s="1137"/>
      <c r="H87" s="1138"/>
      <c r="I87" s="1139"/>
      <c r="J87" s="1140"/>
      <c r="K87" s="1141"/>
      <c r="L87" s="1142"/>
      <c r="M87" s="1142"/>
      <c r="N87" s="1142"/>
      <c r="O87" s="1142"/>
      <c r="P87" s="1143"/>
      <c r="Q87" s="1144"/>
      <c r="R87" s="1145"/>
      <c r="S87" s="1143"/>
      <c r="T87" s="1137"/>
      <c r="U87" s="1137"/>
      <c r="V87" s="1142"/>
      <c r="Y87" s="1114"/>
      <c r="Z87" s="1114"/>
      <c r="AA87" s="1114"/>
      <c r="AB87" s="1114"/>
      <c r="AC87" s="1114"/>
      <c r="AD87" s="1114"/>
      <c r="AE87" s="104"/>
    </row>
    <row r="88" spans="1:31" outlineLevel="1">
      <c r="A88" s="1132">
        <v>1503</v>
      </c>
      <c r="B88" s="105" t="s">
        <v>1315</v>
      </c>
      <c r="C88" s="1133"/>
      <c r="D88" s="1134"/>
      <c r="E88" s="1135"/>
      <c r="F88" s="1136"/>
      <c r="G88" s="1137"/>
      <c r="H88" s="1138"/>
      <c r="I88" s="1139"/>
      <c r="J88" s="1140"/>
      <c r="K88" s="1141"/>
      <c r="L88" s="1142"/>
      <c r="M88" s="1142"/>
      <c r="N88" s="1142"/>
      <c r="O88" s="1142"/>
      <c r="P88" s="1143"/>
      <c r="Q88" s="1144"/>
      <c r="R88" s="1145"/>
      <c r="S88" s="1143"/>
      <c r="T88" s="1137"/>
      <c r="U88" s="1137"/>
      <c r="V88" s="1142"/>
      <c r="Y88" s="1114"/>
      <c r="Z88" s="1114"/>
      <c r="AA88" s="1114"/>
      <c r="AB88" s="1114"/>
      <c r="AC88" s="1114"/>
      <c r="AD88" s="1114"/>
      <c r="AE88" s="104"/>
    </row>
    <row r="89" spans="1:31" outlineLevel="1">
      <c r="A89" s="1132">
        <v>1504</v>
      </c>
      <c r="B89" s="105" t="s">
        <v>1315</v>
      </c>
      <c r="C89" s="1133"/>
      <c r="D89" s="1134"/>
      <c r="E89" s="1135"/>
      <c r="F89" s="1136"/>
      <c r="G89" s="1137"/>
      <c r="H89" s="1138"/>
      <c r="I89" s="1139"/>
      <c r="J89" s="1140"/>
      <c r="K89" s="1141"/>
      <c r="L89" s="1142"/>
      <c r="M89" s="1142"/>
      <c r="N89" s="1142"/>
      <c r="O89" s="1142"/>
      <c r="P89" s="1143"/>
      <c r="Q89" s="1144"/>
      <c r="R89" s="1145"/>
      <c r="S89" s="1143"/>
      <c r="T89" s="1137"/>
      <c r="U89" s="1137"/>
      <c r="V89" s="1142"/>
      <c r="Y89" s="1114"/>
      <c r="Z89" s="1114"/>
      <c r="AA89" s="1114"/>
      <c r="AB89" s="1114"/>
      <c r="AC89" s="1114"/>
      <c r="AD89" s="1114"/>
      <c r="AE89" s="104"/>
    </row>
    <row r="90" spans="1:31" outlineLevel="1">
      <c r="A90" s="1132">
        <v>1505</v>
      </c>
      <c r="B90" s="106" t="s">
        <v>1315</v>
      </c>
      <c r="C90" s="1133"/>
      <c r="D90" s="1134"/>
      <c r="E90" s="1135"/>
      <c r="F90" s="1136"/>
      <c r="G90" s="1137"/>
      <c r="H90" s="1138"/>
      <c r="I90" s="1139"/>
      <c r="J90" s="1140"/>
      <c r="K90" s="1141"/>
      <c r="L90" s="1142"/>
      <c r="M90" s="1142"/>
      <c r="N90" s="1142"/>
      <c r="O90" s="1142"/>
      <c r="P90" s="1143"/>
      <c r="Q90" s="1144"/>
      <c r="R90" s="1145"/>
      <c r="S90" s="1143"/>
      <c r="T90" s="1137"/>
      <c r="U90" s="1137"/>
      <c r="V90" s="1142"/>
      <c r="Y90" s="1114"/>
      <c r="Z90" s="1114"/>
      <c r="AA90" s="1114"/>
      <c r="AB90" s="1114"/>
      <c r="AC90" s="1114"/>
      <c r="AD90" s="1114"/>
      <c r="AE90" s="104"/>
    </row>
    <row r="91" spans="1:31" outlineLevel="1">
      <c r="A91" s="1132">
        <v>1506</v>
      </c>
      <c r="B91" s="106" t="s">
        <v>1315</v>
      </c>
      <c r="C91" s="1133"/>
      <c r="D91" s="1134"/>
      <c r="E91" s="1135"/>
      <c r="F91" s="1136"/>
      <c r="G91" s="1137"/>
      <c r="H91" s="1138"/>
      <c r="I91" s="1139"/>
      <c r="J91" s="1140"/>
      <c r="K91" s="1141"/>
      <c r="L91" s="1142"/>
      <c r="M91" s="1142"/>
      <c r="N91" s="1142"/>
      <c r="O91" s="1142"/>
      <c r="P91" s="1143"/>
      <c r="Q91" s="1144"/>
      <c r="R91" s="1145"/>
      <c r="S91" s="1143"/>
      <c r="T91" s="1137"/>
      <c r="U91" s="1137"/>
      <c r="V91" s="1142"/>
      <c r="Y91" s="1114"/>
      <c r="Z91" s="1114"/>
      <c r="AA91" s="1114"/>
      <c r="AB91" s="1114"/>
      <c r="AC91" s="1114"/>
      <c r="AD91" s="1114"/>
      <c r="AE91" s="104"/>
    </row>
    <row r="92" spans="1:31" outlineLevel="1">
      <c r="A92" s="1132">
        <v>1507</v>
      </c>
      <c r="B92" s="105" t="s">
        <v>1315</v>
      </c>
      <c r="C92" s="1133"/>
      <c r="D92" s="1134"/>
      <c r="E92" s="1135"/>
      <c r="F92" s="1136"/>
      <c r="G92" s="1137"/>
      <c r="H92" s="1138"/>
      <c r="I92" s="1139"/>
      <c r="J92" s="1140"/>
      <c r="K92" s="1141"/>
      <c r="L92" s="1142"/>
      <c r="M92" s="1142"/>
      <c r="N92" s="1142"/>
      <c r="O92" s="1142"/>
      <c r="P92" s="1143"/>
      <c r="Q92" s="1144"/>
      <c r="R92" s="1145"/>
      <c r="S92" s="1143"/>
      <c r="T92" s="1137"/>
      <c r="U92" s="1137"/>
      <c r="V92" s="1142"/>
      <c r="Y92" s="1114"/>
      <c r="Z92" s="1114"/>
      <c r="AA92" s="1114"/>
      <c r="AB92" s="1114"/>
      <c r="AC92" s="1114"/>
      <c r="AD92" s="1114"/>
      <c r="AE92" s="104"/>
    </row>
    <row r="93" spans="1:31" outlineLevel="1">
      <c r="A93" s="1132">
        <v>1508</v>
      </c>
      <c r="B93" s="105" t="s">
        <v>1315</v>
      </c>
      <c r="C93" s="1133"/>
      <c r="D93" s="1134"/>
      <c r="E93" s="1135"/>
      <c r="F93" s="1136"/>
      <c r="G93" s="1137"/>
      <c r="H93" s="1138"/>
      <c r="I93" s="1139"/>
      <c r="J93" s="1140"/>
      <c r="K93" s="1141"/>
      <c r="L93" s="1142"/>
      <c r="M93" s="1142"/>
      <c r="N93" s="1142"/>
      <c r="O93" s="1142"/>
      <c r="P93" s="1143"/>
      <c r="Q93" s="1144"/>
      <c r="R93" s="1145"/>
      <c r="S93" s="1143"/>
      <c r="T93" s="1137"/>
      <c r="U93" s="1137"/>
      <c r="V93" s="1142"/>
      <c r="Y93" s="1114"/>
      <c r="Z93" s="1114"/>
      <c r="AA93" s="1114"/>
      <c r="AB93" s="1114"/>
      <c r="AC93" s="1114"/>
      <c r="AD93" s="1114"/>
      <c r="AE93" s="104"/>
    </row>
    <row r="94" spans="1:31" outlineLevel="1">
      <c r="A94" s="1132">
        <v>1520</v>
      </c>
      <c r="B94" s="105" t="s">
        <v>1316</v>
      </c>
      <c r="C94" s="1133"/>
      <c r="D94" s="1134"/>
      <c r="E94" s="1135"/>
      <c r="F94" s="1136"/>
      <c r="G94" s="1137"/>
      <c r="H94" s="1138"/>
      <c r="I94" s="1139"/>
      <c r="J94" s="1140"/>
      <c r="K94" s="1141"/>
      <c r="L94" s="1142"/>
      <c r="M94" s="1142"/>
      <c r="N94" s="1142"/>
      <c r="O94" s="1142"/>
      <c r="P94" s="1143"/>
      <c r="Q94" s="1144"/>
      <c r="R94" s="1145"/>
      <c r="S94" s="1143"/>
      <c r="T94" s="1137"/>
      <c r="U94" s="1137"/>
      <c r="V94" s="1142"/>
      <c r="Y94" s="1114"/>
      <c r="Z94" s="1114"/>
      <c r="AA94" s="1114"/>
      <c r="AB94" s="1114"/>
      <c r="AC94" s="1114"/>
      <c r="AD94" s="1114"/>
      <c r="AE94" s="104"/>
    </row>
    <row r="95" spans="1:31" outlineLevel="1">
      <c r="A95" s="1132">
        <v>1521</v>
      </c>
      <c r="B95" s="105" t="s">
        <v>1316</v>
      </c>
      <c r="C95" s="1133"/>
      <c r="D95" s="1134"/>
      <c r="E95" s="1135"/>
      <c r="F95" s="1136"/>
      <c r="G95" s="1137"/>
      <c r="H95" s="1138"/>
      <c r="I95" s="1139"/>
      <c r="J95" s="1140"/>
      <c r="K95" s="1141"/>
      <c r="L95" s="1142"/>
      <c r="M95" s="1142"/>
      <c r="N95" s="1142"/>
      <c r="O95" s="1142"/>
      <c r="P95" s="1143"/>
      <c r="Q95" s="1144"/>
      <c r="R95" s="1145"/>
      <c r="S95" s="1143"/>
      <c r="T95" s="1137"/>
      <c r="U95" s="1137"/>
      <c r="V95" s="1142"/>
      <c r="Y95" s="1114"/>
      <c r="Z95" s="1114"/>
      <c r="AA95" s="1114"/>
      <c r="AB95" s="1114"/>
      <c r="AC95" s="1114"/>
      <c r="AD95" s="1114"/>
      <c r="AE95" s="104"/>
    </row>
    <row r="96" spans="1:31" outlineLevel="1">
      <c r="A96" s="1132">
        <v>1560</v>
      </c>
      <c r="B96" s="105" t="s">
        <v>1317</v>
      </c>
      <c r="C96" s="1133"/>
      <c r="D96" s="1134"/>
      <c r="E96" s="1135"/>
      <c r="F96" s="1136"/>
      <c r="G96" s="1137"/>
      <c r="H96" s="1138"/>
      <c r="I96" s="1139"/>
      <c r="J96" s="1140"/>
      <c r="K96" s="1141"/>
      <c r="L96" s="1142"/>
      <c r="M96" s="1142"/>
      <c r="N96" s="1142"/>
      <c r="O96" s="1142"/>
      <c r="P96" s="1143"/>
      <c r="Q96" s="1144"/>
      <c r="R96" s="1145"/>
      <c r="S96" s="1143"/>
      <c r="T96" s="1137"/>
      <c r="U96" s="1137"/>
      <c r="V96" s="1142"/>
      <c r="Y96" s="1114"/>
      <c r="Z96" s="1114"/>
      <c r="AA96" s="1114"/>
      <c r="AB96" s="1114"/>
      <c r="AC96" s="1114"/>
      <c r="AD96" s="1114"/>
      <c r="AE96" s="104"/>
    </row>
    <row r="97" spans="1:31" outlineLevel="1">
      <c r="A97" s="1132">
        <v>1561</v>
      </c>
      <c r="B97" s="105" t="s">
        <v>1317</v>
      </c>
      <c r="C97" s="1133"/>
      <c r="D97" s="1134"/>
      <c r="E97" s="1135"/>
      <c r="F97" s="1136"/>
      <c r="G97" s="1137"/>
      <c r="H97" s="1138"/>
      <c r="I97" s="1139"/>
      <c r="J97" s="1140"/>
      <c r="K97" s="1141"/>
      <c r="L97" s="1142"/>
      <c r="M97" s="1142"/>
      <c r="N97" s="1142"/>
      <c r="O97" s="1142"/>
      <c r="P97" s="1143"/>
      <c r="Q97" s="1144"/>
      <c r="R97" s="1145"/>
      <c r="S97" s="1143"/>
      <c r="T97" s="1137"/>
      <c r="U97" s="1137"/>
      <c r="V97" s="1142"/>
      <c r="Y97" s="1114"/>
      <c r="Z97" s="1114"/>
      <c r="AA97" s="1114"/>
      <c r="AB97" s="1114"/>
      <c r="AC97" s="1114"/>
      <c r="AD97" s="1114"/>
      <c r="AE97" s="104"/>
    </row>
    <row r="98" spans="1:31" outlineLevel="1">
      <c r="A98" s="1132">
        <v>1562</v>
      </c>
      <c r="B98" s="105" t="s">
        <v>1317</v>
      </c>
      <c r="C98" s="1133"/>
      <c r="D98" s="1134"/>
      <c r="E98" s="1135"/>
      <c r="F98" s="1136"/>
      <c r="G98" s="1137"/>
      <c r="H98" s="1138"/>
      <c r="I98" s="1139"/>
      <c r="J98" s="1140"/>
      <c r="K98" s="1141"/>
      <c r="L98" s="1142"/>
      <c r="M98" s="1142"/>
      <c r="N98" s="1142"/>
      <c r="O98" s="1142"/>
      <c r="P98" s="1143"/>
      <c r="Q98" s="1144"/>
      <c r="R98" s="1145"/>
      <c r="S98" s="1143"/>
      <c r="T98" s="1137"/>
      <c r="U98" s="1137"/>
      <c r="V98" s="1142"/>
      <c r="Y98" s="1114"/>
      <c r="Z98" s="1114"/>
      <c r="AA98" s="1114"/>
      <c r="AB98" s="1114"/>
      <c r="AC98" s="1114"/>
      <c r="AD98" s="1114"/>
      <c r="AE98" s="104"/>
    </row>
    <row r="99" spans="1:31" outlineLevel="1">
      <c r="A99" s="1132">
        <v>1563</v>
      </c>
      <c r="B99" s="105" t="s">
        <v>1317</v>
      </c>
      <c r="C99" s="1133"/>
      <c r="D99" s="1134"/>
      <c r="E99" s="1135"/>
      <c r="F99" s="1136"/>
      <c r="G99" s="1137"/>
      <c r="H99" s="1138"/>
      <c r="I99" s="1139"/>
      <c r="J99" s="1140"/>
      <c r="K99" s="1141"/>
      <c r="L99" s="1142"/>
      <c r="M99" s="1142"/>
      <c r="N99" s="1142"/>
      <c r="O99" s="1142"/>
      <c r="P99" s="1143"/>
      <c r="Q99" s="1144"/>
      <c r="R99" s="1145"/>
      <c r="S99" s="1143"/>
      <c r="T99" s="1137"/>
      <c r="U99" s="1137"/>
      <c r="V99" s="1142"/>
      <c r="Y99" s="1114"/>
      <c r="Z99" s="1114"/>
      <c r="AA99" s="1114"/>
      <c r="AB99" s="1114"/>
      <c r="AC99" s="1114"/>
      <c r="AD99" s="1114"/>
      <c r="AE99" s="104"/>
    </row>
    <row r="100" spans="1:31" outlineLevel="1">
      <c r="A100" s="1132">
        <v>1600</v>
      </c>
      <c r="B100" s="105" t="s">
        <v>1318</v>
      </c>
      <c r="C100" s="1133"/>
      <c r="D100" s="1134"/>
      <c r="E100" s="1135"/>
      <c r="F100" s="1136"/>
      <c r="G100" s="1137"/>
      <c r="H100" s="1138"/>
      <c r="I100" s="1139"/>
      <c r="J100" s="1140"/>
      <c r="K100" s="1141"/>
      <c r="L100" s="1142"/>
      <c r="M100" s="1142"/>
      <c r="N100" s="1142"/>
      <c r="O100" s="1142"/>
      <c r="P100" s="1143"/>
      <c r="Q100" s="1144"/>
      <c r="R100" s="1145"/>
      <c r="S100" s="1143"/>
      <c r="T100" s="1137"/>
      <c r="U100" s="1137"/>
      <c r="V100" s="1142"/>
      <c r="Y100" s="1114"/>
      <c r="Z100" s="1114"/>
      <c r="AA100" s="1114"/>
      <c r="AB100" s="1114"/>
      <c r="AC100" s="1114"/>
      <c r="AD100" s="1114"/>
      <c r="AE100" s="104"/>
    </row>
    <row r="101" spans="1:31" outlineLevel="1">
      <c r="A101" s="1132">
        <v>1601</v>
      </c>
      <c r="B101" s="105" t="s">
        <v>1318</v>
      </c>
      <c r="C101" s="1133"/>
      <c r="D101" s="1134"/>
      <c r="E101" s="1135"/>
      <c r="F101" s="1136"/>
      <c r="G101" s="1137"/>
      <c r="H101" s="1138"/>
      <c r="I101" s="1139"/>
      <c r="J101" s="1140"/>
      <c r="K101" s="1141"/>
      <c r="L101" s="1142"/>
      <c r="M101" s="1142"/>
      <c r="N101" s="1142"/>
      <c r="O101" s="1142"/>
      <c r="P101" s="1143"/>
      <c r="Q101" s="1144"/>
      <c r="R101" s="1145"/>
      <c r="S101" s="1143"/>
      <c r="T101" s="1137"/>
      <c r="U101" s="1137"/>
      <c r="V101" s="1142"/>
      <c r="Y101" s="1114"/>
      <c r="Z101" s="1114"/>
      <c r="AA101" s="1114"/>
      <c r="AB101" s="1114"/>
      <c r="AC101" s="1114"/>
      <c r="AD101" s="1114"/>
      <c r="AE101" s="104"/>
    </row>
    <row r="102" spans="1:31" outlineLevel="1">
      <c r="A102" s="1132">
        <v>1602</v>
      </c>
      <c r="B102" s="105" t="s">
        <v>1318</v>
      </c>
      <c r="C102" s="1133"/>
      <c r="D102" s="1134"/>
      <c r="E102" s="1135"/>
      <c r="F102" s="1136"/>
      <c r="G102" s="1137"/>
      <c r="H102" s="1138"/>
      <c r="I102" s="1139"/>
      <c r="J102" s="1140"/>
      <c r="K102" s="1141"/>
      <c r="L102" s="1142"/>
      <c r="M102" s="1142"/>
      <c r="N102" s="1142"/>
      <c r="O102" s="1142"/>
      <c r="P102" s="1143"/>
      <c r="Q102" s="1144"/>
      <c r="R102" s="1145"/>
      <c r="S102" s="1143"/>
      <c r="T102" s="1137"/>
      <c r="U102" s="1137"/>
      <c r="V102" s="1142"/>
      <c r="Y102" s="1114"/>
      <c r="Z102" s="1114"/>
      <c r="AA102" s="1114"/>
      <c r="AB102" s="1114"/>
      <c r="AC102" s="1114"/>
      <c r="AD102" s="1114"/>
      <c r="AE102" s="104"/>
    </row>
    <row r="103" spans="1:31" outlineLevel="1">
      <c r="A103" s="1132">
        <v>1603</v>
      </c>
      <c r="B103" s="105" t="s">
        <v>1318</v>
      </c>
      <c r="C103" s="1133"/>
      <c r="D103" s="1134"/>
      <c r="E103" s="1135"/>
      <c r="F103" s="1136"/>
      <c r="G103" s="1137"/>
      <c r="H103" s="1138"/>
      <c r="I103" s="1139"/>
      <c r="J103" s="1140"/>
      <c r="K103" s="1141"/>
      <c r="L103" s="1142"/>
      <c r="M103" s="1142"/>
      <c r="N103" s="1142"/>
      <c r="O103" s="1142"/>
      <c r="P103" s="1143"/>
      <c r="Q103" s="1144"/>
      <c r="R103" s="1145"/>
      <c r="S103" s="1143"/>
      <c r="T103" s="1137"/>
      <c r="U103" s="1137"/>
      <c r="V103" s="1142"/>
      <c r="Y103" s="1114"/>
      <c r="Z103" s="1114"/>
      <c r="AA103" s="1114"/>
      <c r="AB103" s="1114"/>
      <c r="AC103" s="1114"/>
      <c r="AD103" s="1114"/>
      <c r="AE103" s="104"/>
    </row>
    <row r="104" spans="1:31" outlineLevel="1">
      <c r="A104" s="1132">
        <v>1604</v>
      </c>
      <c r="B104" s="105" t="s">
        <v>1318</v>
      </c>
      <c r="C104" s="1133"/>
      <c r="D104" s="1134"/>
      <c r="E104" s="1135"/>
      <c r="F104" s="1136"/>
      <c r="G104" s="1137"/>
      <c r="H104" s="1138"/>
      <c r="I104" s="1139"/>
      <c r="J104" s="1140"/>
      <c r="K104" s="1141"/>
      <c r="L104" s="1142"/>
      <c r="M104" s="1142"/>
      <c r="N104" s="1142"/>
      <c r="O104" s="1142"/>
      <c r="P104" s="1143"/>
      <c r="Q104" s="1144"/>
      <c r="R104" s="1145"/>
      <c r="S104" s="1143"/>
      <c r="T104" s="1137"/>
      <c r="U104" s="1137"/>
      <c r="V104" s="1142"/>
      <c r="Y104" s="1114"/>
      <c r="Z104" s="1114"/>
      <c r="AA104" s="1114"/>
      <c r="AB104" s="1114"/>
      <c r="AC104" s="1114"/>
      <c r="AD104" s="1114"/>
      <c r="AE104" s="104"/>
    </row>
    <row r="105" spans="1:31" outlineLevel="1">
      <c r="A105" s="1132">
        <v>1605</v>
      </c>
      <c r="B105" s="105" t="s">
        <v>1319</v>
      </c>
      <c r="C105" s="1133"/>
      <c r="D105" s="1134"/>
      <c r="E105" s="1135"/>
      <c r="F105" s="1136"/>
      <c r="G105" s="1137"/>
      <c r="H105" s="1138"/>
      <c r="I105" s="1139"/>
      <c r="J105" s="1140"/>
      <c r="K105" s="1141"/>
      <c r="L105" s="1142"/>
      <c r="M105" s="1142"/>
      <c r="N105" s="1142"/>
      <c r="O105" s="1142"/>
      <c r="P105" s="1143"/>
      <c r="Q105" s="1144"/>
      <c r="R105" s="1145"/>
      <c r="S105" s="1143"/>
      <c r="T105" s="1137"/>
      <c r="U105" s="1137"/>
      <c r="V105" s="1142"/>
      <c r="Y105" s="1114"/>
      <c r="Z105" s="1114"/>
      <c r="AA105" s="1114"/>
      <c r="AB105" s="1114"/>
      <c r="AC105" s="1114"/>
      <c r="AD105" s="1114"/>
      <c r="AE105" s="104"/>
    </row>
    <row r="106" spans="1:31" outlineLevel="1">
      <c r="A106" s="1132">
        <v>1606</v>
      </c>
      <c r="B106" s="105" t="s">
        <v>1318</v>
      </c>
      <c r="C106" s="1133"/>
      <c r="D106" s="1134"/>
      <c r="E106" s="1135"/>
      <c r="F106" s="1136"/>
      <c r="G106" s="1137"/>
      <c r="H106" s="1138"/>
      <c r="I106" s="1139"/>
      <c r="J106" s="1140"/>
      <c r="K106" s="1141"/>
      <c r="L106" s="1142"/>
      <c r="M106" s="1142"/>
      <c r="N106" s="1142"/>
      <c r="O106" s="1142"/>
      <c r="P106" s="1143"/>
      <c r="Q106" s="1144"/>
      <c r="R106" s="1145"/>
      <c r="S106" s="1143"/>
      <c r="T106" s="1137"/>
      <c r="U106" s="1137"/>
      <c r="V106" s="1142"/>
      <c r="Y106" s="1114"/>
      <c r="Z106" s="1114"/>
      <c r="AA106" s="1114"/>
      <c r="AB106" s="1114"/>
      <c r="AC106" s="1114"/>
      <c r="AD106" s="1114"/>
      <c r="AE106" s="104"/>
    </row>
    <row r="107" spans="1:31" outlineLevel="1">
      <c r="A107" s="1132">
        <v>1607</v>
      </c>
      <c r="B107" s="105" t="s">
        <v>1318</v>
      </c>
      <c r="C107" s="1133"/>
      <c r="D107" s="1134"/>
      <c r="E107" s="1135"/>
      <c r="F107" s="1136"/>
      <c r="G107" s="1137"/>
      <c r="H107" s="1138"/>
      <c r="I107" s="1139"/>
      <c r="J107" s="1140"/>
      <c r="K107" s="1141"/>
      <c r="L107" s="1142"/>
      <c r="M107" s="1142"/>
      <c r="N107" s="1142"/>
      <c r="O107" s="1142"/>
      <c r="P107" s="1143"/>
      <c r="Q107" s="1144"/>
      <c r="R107" s="1145"/>
      <c r="S107" s="1143"/>
      <c r="T107" s="1137"/>
      <c r="U107" s="1137"/>
      <c r="V107" s="1142"/>
      <c r="Y107" s="1114"/>
      <c r="Z107" s="1114"/>
      <c r="AA107" s="1114"/>
      <c r="AB107" s="1114"/>
      <c r="AC107" s="1114"/>
      <c r="AD107" s="1114"/>
      <c r="AE107" s="104"/>
    </row>
    <row r="108" spans="1:31" outlineLevel="1">
      <c r="A108" s="1132">
        <v>1620</v>
      </c>
      <c r="B108" s="105" t="s">
        <v>1320</v>
      </c>
      <c r="C108" s="1133"/>
      <c r="D108" s="1134"/>
      <c r="E108" s="1135"/>
      <c r="F108" s="1136"/>
      <c r="G108" s="1137"/>
      <c r="H108" s="1138"/>
      <c r="I108" s="1139"/>
      <c r="J108" s="1140"/>
      <c r="K108" s="1141"/>
      <c r="L108" s="1142"/>
      <c r="M108" s="1142"/>
      <c r="N108" s="1142"/>
      <c r="O108" s="1142"/>
      <c r="P108" s="1143"/>
      <c r="Q108" s="1144"/>
      <c r="R108" s="1145"/>
      <c r="S108" s="1143"/>
      <c r="T108" s="1137"/>
      <c r="U108" s="1137"/>
      <c r="V108" s="1142"/>
      <c r="Y108" s="1114"/>
      <c r="Z108" s="1114"/>
      <c r="AA108" s="1114"/>
      <c r="AB108" s="1114"/>
      <c r="AC108" s="1114"/>
      <c r="AD108" s="1114"/>
      <c r="AE108" s="104"/>
    </row>
    <row r="109" spans="1:31" outlineLevel="1">
      <c r="A109" s="1132">
        <v>1621</v>
      </c>
      <c r="B109" s="105" t="s">
        <v>1320</v>
      </c>
      <c r="C109" s="1133"/>
      <c r="D109" s="1134"/>
      <c r="E109" s="1135"/>
      <c r="F109" s="1136"/>
      <c r="G109" s="1137"/>
      <c r="H109" s="1138"/>
      <c r="I109" s="1139"/>
      <c r="J109" s="1140"/>
      <c r="K109" s="1141"/>
      <c r="L109" s="1142"/>
      <c r="M109" s="1142"/>
      <c r="N109" s="1142"/>
      <c r="O109" s="1142"/>
      <c r="P109" s="1143"/>
      <c r="Q109" s="1144"/>
      <c r="R109" s="1145"/>
      <c r="S109" s="1143"/>
      <c r="T109" s="1137"/>
      <c r="U109" s="1137"/>
      <c r="V109" s="1142"/>
      <c r="Y109" s="1114"/>
      <c r="Z109" s="1114"/>
      <c r="AA109" s="1114"/>
      <c r="AB109" s="1114"/>
      <c r="AC109" s="1114"/>
      <c r="AD109" s="1114"/>
      <c r="AE109" s="104"/>
    </row>
    <row r="110" spans="1:31" outlineLevel="1">
      <c r="A110" s="1132">
        <v>1630</v>
      </c>
      <c r="B110" s="105" t="s">
        <v>1321</v>
      </c>
      <c r="C110" s="1133"/>
      <c r="D110" s="1134"/>
      <c r="E110" s="1135"/>
      <c r="F110" s="1136"/>
      <c r="G110" s="1137"/>
      <c r="H110" s="1138"/>
      <c r="I110" s="1139"/>
      <c r="J110" s="1140"/>
      <c r="K110" s="1141"/>
      <c r="L110" s="1142"/>
      <c r="M110" s="1142"/>
      <c r="N110" s="1142"/>
      <c r="O110" s="1142"/>
      <c r="P110" s="1143"/>
      <c r="Q110" s="1144"/>
      <c r="R110" s="1145"/>
      <c r="S110" s="1143"/>
      <c r="T110" s="1137"/>
      <c r="U110" s="1137"/>
      <c r="V110" s="1142"/>
      <c r="Y110" s="1114"/>
      <c r="Z110" s="1114"/>
      <c r="AA110" s="1114"/>
      <c r="AB110" s="1114"/>
      <c r="AC110" s="1114"/>
      <c r="AD110" s="1114"/>
      <c r="AE110" s="104"/>
    </row>
    <row r="111" spans="1:31" outlineLevel="1">
      <c r="A111" s="1132">
        <v>1631</v>
      </c>
      <c r="B111" s="105" t="s">
        <v>1321</v>
      </c>
      <c r="C111" s="1133"/>
      <c r="D111" s="1134"/>
      <c r="E111" s="1135"/>
      <c r="F111" s="1136"/>
      <c r="G111" s="1137"/>
      <c r="H111" s="1138"/>
      <c r="I111" s="1139"/>
      <c r="J111" s="1140"/>
      <c r="K111" s="1141"/>
      <c r="L111" s="1142"/>
      <c r="M111" s="1142"/>
      <c r="N111" s="1142"/>
      <c r="O111" s="1142"/>
      <c r="P111" s="1143"/>
      <c r="Q111" s="1144"/>
      <c r="R111" s="1145"/>
      <c r="S111" s="1143"/>
      <c r="T111" s="1137"/>
      <c r="U111" s="1137"/>
      <c r="V111" s="1142"/>
      <c r="Y111" s="1114"/>
      <c r="Z111" s="1114"/>
      <c r="AA111" s="1114"/>
      <c r="AB111" s="1114"/>
      <c r="AC111" s="1114"/>
      <c r="AD111" s="1114"/>
      <c r="AE111" s="104"/>
    </row>
    <row r="112" spans="1:31" outlineLevel="1">
      <c r="A112" s="1132">
        <v>1750</v>
      </c>
      <c r="B112" s="105" t="s">
        <v>1322</v>
      </c>
      <c r="C112" s="1133"/>
      <c r="D112" s="1134"/>
      <c r="E112" s="1135"/>
      <c r="F112" s="1136"/>
      <c r="G112" s="1137"/>
      <c r="H112" s="1138"/>
      <c r="I112" s="1139"/>
      <c r="J112" s="1140"/>
      <c r="K112" s="1141"/>
      <c r="L112" s="1142"/>
      <c r="M112" s="1142"/>
      <c r="N112" s="1142"/>
      <c r="O112" s="1142"/>
      <c r="P112" s="1143"/>
      <c r="Q112" s="1144"/>
      <c r="R112" s="1145"/>
      <c r="S112" s="1143"/>
      <c r="T112" s="1137"/>
      <c r="U112" s="1137"/>
      <c r="V112" s="1142"/>
      <c r="Y112" s="1114"/>
      <c r="Z112" s="1114"/>
      <c r="AA112" s="1114"/>
      <c r="AB112" s="1114"/>
      <c r="AC112" s="1114"/>
      <c r="AD112" s="1114"/>
      <c r="AE112" s="104"/>
    </row>
    <row r="113" spans="1:31" outlineLevel="1">
      <c r="A113" s="1132">
        <v>1751</v>
      </c>
      <c r="B113" s="105" t="s">
        <v>1322</v>
      </c>
      <c r="C113" s="1133"/>
      <c r="D113" s="1134"/>
      <c r="E113" s="1135"/>
      <c r="F113" s="1136"/>
      <c r="G113" s="1137"/>
      <c r="H113" s="1138"/>
      <c r="I113" s="1139"/>
      <c r="J113" s="1140"/>
      <c r="K113" s="1141"/>
      <c r="L113" s="1142"/>
      <c r="M113" s="1142"/>
      <c r="N113" s="1142"/>
      <c r="O113" s="1142"/>
      <c r="P113" s="1143"/>
      <c r="Q113" s="1144"/>
      <c r="R113" s="1145"/>
      <c r="S113" s="1143"/>
      <c r="T113" s="1137"/>
      <c r="U113" s="1137"/>
      <c r="V113" s="1142"/>
      <c r="Y113" s="1114"/>
      <c r="Z113" s="1114"/>
      <c r="AA113" s="1114"/>
      <c r="AB113" s="1114"/>
      <c r="AC113" s="1114"/>
      <c r="AD113" s="1114"/>
      <c r="AE113" s="104"/>
    </row>
    <row r="114" spans="1:31" outlineLevel="1">
      <c r="A114" s="1132">
        <v>1800</v>
      </c>
      <c r="B114" s="105" t="s">
        <v>1323</v>
      </c>
      <c r="C114" s="1133"/>
      <c r="D114" s="1134"/>
      <c r="E114" s="1135"/>
      <c r="F114" s="1136"/>
      <c r="G114" s="1137"/>
      <c r="H114" s="1138"/>
      <c r="I114" s="1139"/>
      <c r="J114" s="1140"/>
      <c r="K114" s="1141"/>
      <c r="L114" s="1142"/>
      <c r="M114" s="1142"/>
      <c r="N114" s="1142"/>
      <c r="O114" s="1142"/>
      <c r="P114" s="1143"/>
      <c r="Q114" s="1144"/>
      <c r="R114" s="1145"/>
      <c r="S114" s="1143"/>
      <c r="T114" s="1137"/>
      <c r="U114" s="1137"/>
      <c r="V114" s="1142"/>
      <c r="Y114" s="1114"/>
      <c r="Z114" s="1114"/>
      <c r="AA114" s="1114"/>
      <c r="AB114" s="1114"/>
      <c r="AC114" s="1114"/>
      <c r="AD114" s="1114"/>
      <c r="AE114" s="104"/>
    </row>
    <row r="115" spans="1:31" outlineLevel="1">
      <c r="A115" s="1132">
        <v>1801</v>
      </c>
      <c r="B115" s="105" t="s">
        <v>1323</v>
      </c>
      <c r="C115" s="1133"/>
      <c r="D115" s="1134"/>
      <c r="E115" s="1135"/>
      <c r="F115" s="1136"/>
      <c r="G115" s="1137"/>
      <c r="H115" s="1138"/>
      <c r="I115" s="1139"/>
      <c r="J115" s="1140"/>
      <c r="K115" s="1141"/>
      <c r="L115" s="1142"/>
      <c r="M115" s="1142"/>
      <c r="N115" s="1142"/>
      <c r="O115" s="1142"/>
      <c r="P115" s="1143"/>
      <c r="Q115" s="1144"/>
      <c r="R115" s="1145"/>
      <c r="S115" s="1143"/>
      <c r="T115" s="1137"/>
      <c r="U115" s="1137"/>
      <c r="V115" s="1142"/>
      <c r="Y115" s="1114"/>
      <c r="Z115" s="1114"/>
      <c r="AA115" s="1114"/>
      <c r="AB115" s="1114"/>
      <c r="AC115" s="1114"/>
      <c r="AD115" s="1114"/>
      <c r="AE115" s="104"/>
    </row>
    <row r="116" spans="1:31" outlineLevel="1">
      <c r="A116" s="1132">
        <v>1802</v>
      </c>
      <c r="B116" s="105" t="s">
        <v>1323</v>
      </c>
      <c r="C116" s="1133"/>
      <c r="D116" s="1134"/>
      <c r="E116" s="1135"/>
      <c r="F116" s="1136"/>
      <c r="G116" s="1137"/>
      <c r="H116" s="1138"/>
      <c r="I116" s="1139"/>
      <c r="J116" s="1140"/>
      <c r="K116" s="1141"/>
      <c r="L116" s="1142"/>
      <c r="M116" s="1142"/>
      <c r="N116" s="1142"/>
      <c r="O116" s="1142"/>
      <c r="P116" s="1143"/>
      <c r="Q116" s="1144"/>
      <c r="R116" s="1145"/>
      <c r="S116" s="1143"/>
      <c r="T116" s="1137"/>
      <c r="U116" s="1137"/>
      <c r="V116" s="1142"/>
      <c r="Y116" s="1114"/>
      <c r="Z116" s="1114"/>
      <c r="AA116" s="1114"/>
      <c r="AB116" s="1114"/>
      <c r="AC116" s="1114"/>
      <c r="AD116" s="1114"/>
      <c r="AE116" s="104"/>
    </row>
    <row r="117" spans="1:31" outlineLevel="1">
      <c r="A117" s="1132">
        <v>1803</v>
      </c>
      <c r="B117" s="105" t="s">
        <v>1323</v>
      </c>
      <c r="C117" s="1133"/>
      <c r="D117" s="1134"/>
      <c r="E117" s="1135"/>
      <c r="F117" s="1136"/>
      <c r="G117" s="1137"/>
      <c r="H117" s="1138"/>
      <c r="I117" s="1139"/>
      <c r="J117" s="1140"/>
      <c r="K117" s="1141"/>
      <c r="L117" s="1142"/>
      <c r="M117" s="1142"/>
      <c r="N117" s="1142"/>
      <c r="O117" s="1142"/>
      <c r="P117" s="1143"/>
      <c r="Q117" s="1144"/>
      <c r="R117" s="1145"/>
      <c r="S117" s="1143"/>
      <c r="T117" s="1137"/>
      <c r="U117" s="1137"/>
      <c r="V117" s="1142"/>
      <c r="Y117" s="1114"/>
      <c r="Z117" s="1114"/>
      <c r="AA117" s="1114"/>
      <c r="AB117" s="1114"/>
      <c r="AC117" s="1114"/>
      <c r="AD117" s="1114"/>
      <c r="AE117" s="104"/>
    </row>
    <row r="118" spans="1:31" outlineLevel="1">
      <c r="A118" s="1132">
        <v>1804</v>
      </c>
      <c r="B118" s="105" t="s">
        <v>1323</v>
      </c>
      <c r="C118" s="1133"/>
      <c r="D118" s="1134"/>
      <c r="E118" s="1135"/>
      <c r="F118" s="1136"/>
      <c r="G118" s="1137"/>
      <c r="H118" s="1138"/>
      <c r="I118" s="1139"/>
      <c r="J118" s="1140"/>
      <c r="K118" s="1141"/>
      <c r="L118" s="1142"/>
      <c r="M118" s="1142"/>
      <c r="N118" s="1142"/>
      <c r="O118" s="1142"/>
      <c r="P118" s="1143"/>
      <c r="Q118" s="1144"/>
      <c r="R118" s="1145"/>
      <c r="S118" s="1143"/>
      <c r="T118" s="1137"/>
      <c r="U118" s="1137"/>
      <c r="V118" s="1142"/>
      <c r="Y118" s="1114"/>
      <c r="Z118" s="1114"/>
      <c r="AA118" s="1114"/>
      <c r="AB118" s="1114"/>
      <c r="AC118" s="1114"/>
      <c r="AD118" s="1114"/>
      <c r="AE118" s="104"/>
    </row>
    <row r="119" spans="1:31" outlineLevel="1">
      <c r="A119" s="1132">
        <v>1805</v>
      </c>
      <c r="B119" s="105" t="s">
        <v>1323</v>
      </c>
      <c r="C119" s="1133"/>
      <c r="D119" s="1134"/>
      <c r="E119" s="1135"/>
      <c r="F119" s="1136"/>
      <c r="G119" s="1137"/>
      <c r="H119" s="1138"/>
      <c r="I119" s="1139"/>
      <c r="J119" s="1140"/>
      <c r="K119" s="1141"/>
      <c r="L119" s="1142"/>
      <c r="M119" s="1142"/>
      <c r="N119" s="1142"/>
      <c r="O119" s="1142"/>
      <c r="P119" s="1143"/>
      <c r="Q119" s="1144"/>
      <c r="R119" s="1145"/>
      <c r="S119" s="1143"/>
      <c r="T119" s="1137"/>
      <c r="U119" s="1137"/>
      <c r="V119" s="1142"/>
      <c r="Y119" s="1114"/>
      <c r="Z119" s="1114"/>
      <c r="AA119" s="1114"/>
      <c r="AB119" s="1114"/>
      <c r="AC119" s="1114"/>
      <c r="AD119" s="1114"/>
      <c r="AE119" s="104"/>
    </row>
    <row r="120" spans="1:31" outlineLevel="1">
      <c r="A120" s="1132">
        <v>1806</v>
      </c>
      <c r="B120" s="105" t="s">
        <v>1323</v>
      </c>
      <c r="C120" s="1133"/>
      <c r="D120" s="1134"/>
      <c r="E120" s="1135"/>
      <c r="F120" s="1136"/>
      <c r="G120" s="1137"/>
      <c r="H120" s="1138"/>
      <c r="I120" s="1139"/>
      <c r="J120" s="1140"/>
      <c r="K120" s="1141"/>
      <c r="L120" s="1142"/>
      <c r="M120" s="1142"/>
      <c r="N120" s="1142"/>
      <c r="O120" s="1142"/>
      <c r="P120" s="1143"/>
      <c r="Q120" s="1144"/>
      <c r="R120" s="1145"/>
      <c r="S120" s="1143"/>
      <c r="T120" s="1137"/>
      <c r="U120" s="1137"/>
      <c r="V120" s="1142"/>
      <c r="Y120" s="1114"/>
      <c r="Z120" s="1114"/>
      <c r="AA120" s="1114"/>
      <c r="AB120" s="1114"/>
      <c r="AC120" s="1114"/>
      <c r="AD120" s="1114"/>
      <c r="AE120" s="104"/>
    </row>
    <row r="121" spans="1:31" outlineLevel="1">
      <c r="A121" s="1132">
        <v>1807</v>
      </c>
      <c r="B121" s="105" t="s">
        <v>1323</v>
      </c>
      <c r="C121" s="1133"/>
      <c r="D121" s="1134"/>
      <c r="E121" s="1135"/>
      <c r="F121" s="1136"/>
      <c r="G121" s="1137"/>
      <c r="H121" s="1138"/>
      <c r="I121" s="1139"/>
      <c r="J121" s="1140"/>
      <c r="K121" s="1141"/>
      <c r="L121" s="1142"/>
      <c r="M121" s="1142"/>
      <c r="N121" s="1142"/>
      <c r="O121" s="1142"/>
      <c r="P121" s="1143"/>
      <c r="Q121" s="1144"/>
      <c r="R121" s="1145"/>
      <c r="S121" s="1143"/>
      <c r="T121" s="1137"/>
      <c r="U121" s="1137"/>
      <c r="V121" s="1142"/>
      <c r="Y121" s="1114"/>
      <c r="Z121" s="1114"/>
      <c r="AA121" s="1114"/>
      <c r="AB121" s="1114"/>
      <c r="AC121" s="1114"/>
      <c r="AD121" s="1114"/>
      <c r="AE121" s="104"/>
    </row>
    <row r="122" spans="1:31" outlineLevel="1">
      <c r="A122" s="1132">
        <v>1820</v>
      </c>
      <c r="B122" s="105" t="s">
        <v>1324</v>
      </c>
      <c r="C122" s="1133"/>
      <c r="D122" s="1134"/>
      <c r="E122" s="1135"/>
      <c r="F122" s="1136"/>
      <c r="G122" s="1137"/>
      <c r="H122" s="1138"/>
      <c r="I122" s="1139"/>
      <c r="J122" s="1140"/>
      <c r="K122" s="1141"/>
      <c r="L122" s="1142"/>
      <c r="M122" s="1142"/>
      <c r="N122" s="1142"/>
      <c r="O122" s="1142"/>
      <c r="P122" s="1143"/>
      <c r="Q122" s="1144"/>
      <c r="R122" s="1145"/>
      <c r="S122" s="1143"/>
      <c r="T122" s="1137"/>
      <c r="U122" s="1137"/>
      <c r="V122" s="1142"/>
      <c r="Y122" s="1114"/>
      <c r="Z122" s="1114"/>
      <c r="AA122" s="1114"/>
      <c r="AB122" s="1114"/>
      <c r="AC122" s="1114"/>
      <c r="AD122" s="1114"/>
      <c r="AE122" s="104"/>
    </row>
    <row r="123" spans="1:31" outlineLevel="1">
      <c r="A123" s="1132">
        <v>1840</v>
      </c>
      <c r="B123" s="105" t="s">
        <v>1325</v>
      </c>
      <c r="C123" s="1133"/>
      <c r="D123" s="1134"/>
      <c r="E123" s="1135"/>
      <c r="F123" s="1136"/>
      <c r="G123" s="1137"/>
      <c r="H123" s="1138"/>
      <c r="I123" s="1139"/>
      <c r="J123" s="1140"/>
      <c r="K123" s="1141"/>
      <c r="L123" s="1142"/>
      <c r="M123" s="1142"/>
      <c r="N123" s="1142"/>
      <c r="O123" s="1142"/>
      <c r="P123" s="1143"/>
      <c r="Q123" s="1144"/>
      <c r="R123" s="1145"/>
      <c r="S123" s="1143"/>
      <c r="T123" s="1137"/>
      <c r="U123" s="1137"/>
      <c r="V123" s="1142"/>
      <c r="Y123" s="1114"/>
      <c r="Z123" s="1114"/>
      <c r="AA123" s="1114"/>
      <c r="AB123" s="1114"/>
      <c r="AC123" s="1114"/>
      <c r="AD123" s="1114"/>
      <c r="AE123" s="104"/>
    </row>
    <row r="124" spans="1:31" outlineLevel="1">
      <c r="A124" s="1132">
        <v>1841</v>
      </c>
      <c r="B124" s="105" t="s">
        <v>1325</v>
      </c>
      <c r="C124" s="1133"/>
      <c r="D124" s="1134"/>
      <c r="E124" s="1135"/>
      <c r="F124" s="1136"/>
      <c r="G124" s="1137"/>
      <c r="H124" s="1138"/>
      <c r="I124" s="1139"/>
      <c r="J124" s="1140"/>
      <c r="K124" s="1141"/>
      <c r="L124" s="1142"/>
      <c r="M124" s="1142"/>
      <c r="N124" s="1142"/>
      <c r="O124" s="1142"/>
      <c r="P124" s="1143"/>
      <c r="Q124" s="1144"/>
      <c r="R124" s="1145"/>
      <c r="S124" s="1143"/>
      <c r="T124" s="1137"/>
      <c r="U124" s="1137"/>
      <c r="V124" s="1142"/>
      <c r="Y124" s="1114"/>
      <c r="Z124" s="1114"/>
      <c r="AA124" s="1114"/>
      <c r="AB124" s="1114"/>
      <c r="AC124" s="1114"/>
      <c r="AD124" s="1114"/>
      <c r="AE124" s="104"/>
    </row>
    <row r="125" spans="1:31" outlineLevel="1">
      <c r="A125" s="1132">
        <v>1842</v>
      </c>
      <c r="B125" s="105" t="s">
        <v>1325</v>
      </c>
      <c r="C125" s="1133"/>
      <c r="D125" s="1134"/>
      <c r="E125" s="1135"/>
      <c r="F125" s="1136"/>
      <c r="G125" s="1137"/>
      <c r="H125" s="1138"/>
      <c r="I125" s="1139"/>
      <c r="J125" s="1140"/>
      <c r="K125" s="1141"/>
      <c r="L125" s="1142"/>
      <c r="M125" s="1142"/>
      <c r="N125" s="1142"/>
      <c r="O125" s="1142"/>
      <c r="P125" s="1143"/>
      <c r="Q125" s="1144"/>
      <c r="R125" s="1145"/>
      <c r="S125" s="1143"/>
      <c r="T125" s="1137"/>
      <c r="U125" s="1137"/>
      <c r="V125" s="1142"/>
      <c r="Y125" s="1114"/>
      <c r="Z125" s="1114"/>
      <c r="AA125" s="1114"/>
      <c r="AB125" s="1114"/>
      <c r="AC125" s="1114"/>
      <c r="AD125" s="1114"/>
      <c r="AE125" s="104"/>
    </row>
    <row r="126" spans="1:31" outlineLevel="1">
      <c r="A126" s="1132">
        <v>1843</v>
      </c>
      <c r="B126" s="105" t="s">
        <v>1325</v>
      </c>
      <c r="C126" s="1133"/>
      <c r="D126" s="1134"/>
      <c r="E126" s="1135"/>
      <c r="F126" s="1136"/>
      <c r="G126" s="1137"/>
      <c r="H126" s="1138"/>
      <c r="I126" s="1139"/>
      <c r="J126" s="1140"/>
      <c r="K126" s="1141"/>
      <c r="L126" s="1142"/>
      <c r="M126" s="1142"/>
      <c r="N126" s="1142"/>
      <c r="O126" s="1142"/>
      <c r="P126" s="1143"/>
      <c r="Q126" s="1144"/>
      <c r="R126" s="1145"/>
      <c r="S126" s="1143"/>
      <c r="T126" s="1137"/>
      <c r="U126" s="1137"/>
      <c r="V126" s="1142"/>
      <c r="Y126" s="1114"/>
      <c r="Z126" s="1114"/>
      <c r="AA126" s="1114"/>
      <c r="AB126" s="1114"/>
      <c r="AC126" s="1114"/>
      <c r="AD126" s="1114"/>
      <c r="AE126" s="104"/>
    </row>
    <row r="127" spans="1:31" outlineLevel="1">
      <c r="A127" s="1132">
        <v>1844</v>
      </c>
      <c r="B127" s="105" t="s">
        <v>1325</v>
      </c>
      <c r="C127" s="1133"/>
      <c r="D127" s="1134"/>
      <c r="E127" s="1135"/>
      <c r="F127" s="1136"/>
      <c r="G127" s="1137"/>
      <c r="H127" s="1138"/>
      <c r="I127" s="1139"/>
      <c r="J127" s="1140"/>
      <c r="K127" s="1141"/>
      <c r="L127" s="1142"/>
      <c r="M127" s="1142"/>
      <c r="N127" s="1142"/>
      <c r="O127" s="1142"/>
      <c r="P127" s="1143"/>
      <c r="Q127" s="1144"/>
      <c r="R127" s="1145"/>
      <c r="S127" s="1143"/>
      <c r="T127" s="1137"/>
      <c r="U127" s="1137"/>
      <c r="V127" s="1142"/>
      <c r="Y127" s="1114"/>
      <c r="Z127" s="1114"/>
      <c r="AA127" s="1114"/>
      <c r="AB127" s="1114"/>
      <c r="AC127" s="1114"/>
      <c r="AD127" s="1114"/>
      <c r="AE127" s="104"/>
    </row>
    <row r="128" spans="1:31" outlineLevel="1">
      <c r="A128" s="1132">
        <v>1845</v>
      </c>
      <c r="B128" s="105" t="s">
        <v>1325</v>
      </c>
      <c r="C128" s="1133"/>
      <c r="D128" s="1134"/>
      <c r="E128" s="1135"/>
      <c r="F128" s="1136"/>
      <c r="G128" s="1137"/>
      <c r="H128" s="1138"/>
      <c r="I128" s="1139"/>
      <c r="J128" s="1140"/>
      <c r="K128" s="1141"/>
      <c r="L128" s="1142"/>
      <c r="M128" s="1142"/>
      <c r="N128" s="1142"/>
      <c r="O128" s="1142"/>
      <c r="P128" s="1143"/>
      <c r="Q128" s="1144"/>
      <c r="R128" s="1145"/>
      <c r="S128" s="1143"/>
      <c r="T128" s="1137"/>
      <c r="U128" s="1137"/>
      <c r="V128" s="1142"/>
      <c r="Y128" s="1114"/>
      <c r="Z128" s="1114"/>
      <c r="AA128" s="1114"/>
      <c r="AB128" s="1114"/>
      <c r="AC128" s="1114"/>
      <c r="AD128" s="1114"/>
      <c r="AE128" s="104"/>
    </row>
    <row r="129" spans="1:31" outlineLevel="1">
      <c r="A129" s="1132">
        <v>1846</v>
      </c>
      <c r="B129" s="105" t="s">
        <v>1325</v>
      </c>
      <c r="C129" s="1133"/>
      <c r="D129" s="1134"/>
      <c r="E129" s="1135"/>
      <c r="F129" s="1136"/>
      <c r="G129" s="1137"/>
      <c r="H129" s="1138"/>
      <c r="I129" s="1139"/>
      <c r="J129" s="1140"/>
      <c r="K129" s="1141"/>
      <c r="L129" s="1142"/>
      <c r="M129" s="1142"/>
      <c r="N129" s="1142"/>
      <c r="O129" s="1142"/>
      <c r="P129" s="1143"/>
      <c r="Q129" s="1144"/>
      <c r="R129" s="1145"/>
      <c r="S129" s="1143"/>
      <c r="T129" s="1137"/>
      <c r="U129" s="1137"/>
      <c r="V129" s="1142"/>
      <c r="Y129" s="1114"/>
      <c r="Z129" s="1114"/>
      <c r="AA129" s="1114"/>
      <c r="AB129" s="1114"/>
      <c r="AC129" s="1114"/>
      <c r="AD129" s="1114"/>
      <c r="AE129" s="104"/>
    </row>
    <row r="130" spans="1:31" outlineLevel="1">
      <c r="A130" s="1132">
        <v>1850</v>
      </c>
      <c r="B130" s="105" t="s">
        <v>1326</v>
      </c>
      <c r="C130" s="1133"/>
      <c r="D130" s="1134"/>
      <c r="E130" s="1135"/>
      <c r="F130" s="1136"/>
      <c r="G130" s="1137"/>
      <c r="H130" s="1138"/>
      <c r="I130" s="1139"/>
      <c r="J130" s="1140"/>
      <c r="K130" s="1141"/>
      <c r="L130" s="1142"/>
      <c r="M130" s="1142"/>
      <c r="N130" s="1142"/>
      <c r="O130" s="1142"/>
      <c r="P130" s="1143"/>
      <c r="Q130" s="1144"/>
      <c r="R130" s="1145"/>
      <c r="S130" s="1143"/>
      <c r="T130" s="1137"/>
      <c r="U130" s="1137"/>
      <c r="V130" s="1142"/>
      <c r="Y130" s="1114"/>
      <c r="Z130" s="1114"/>
      <c r="AA130" s="1114"/>
      <c r="AB130" s="1114"/>
      <c r="AC130" s="1114"/>
      <c r="AD130" s="1114"/>
      <c r="AE130" s="104"/>
    </row>
    <row r="131" spans="1:31" outlineLevel="1">
      <c r="A131" s="1132">
        <v>1900</v>
      </c>
      <c r="B131" s="105" t="s">
        <v>1327</v>
      </c>
      <c r="C131" s="1133"/>
      <c r="D131" s="1134"/>
      <c r="E131" s="1135"/>
      <c r="F131" s="1136"/>
      <c r="G131" s="1137"/>
      <c r="H131" s="1138"/>
      <c r="I131" s="1139"/>
      <c r="J131" s="1140"/>
      <c r="K131" s="1141"/>
      <c r="L131" s="1142"/>
      <c r="M131" s="1142"/>
      <c r="N131" s="1142"/>
      <c r="O131" s="1142"/>
      <c r="P131" s="1143"/>
      <c r="Q131" s="1144"/>
      <c r="R131" s="1145"/>
      <c r="S131" s="1143"/>
      <c r="T131" s="1137"/>
      <c r="U131" s="1137"/>
      <c r="V131" s="1142"/>
      <c r="Y131" s="1114"/>
      <c r="Z131" s="1114"/>
      <c r="AA131" s="1114"/>
      <c r="AB131" s="1114"/>
      <c r="AC131" s="1114"/>
      <c r="AD131" s="1114"/>
      <c r="AE131" s="104"/>
    </row>
    <row r="132" spans="1:31" outlineLevel="1">
      <c r="A132" s="1132">
        <v>1901</v>
      </c>
      <c r="B132" s="105" t="s">
        <v>1327</v>
      </c>
      <c r="C132" s="1133"/>
      <c r="D132" s="1134"/>
      <c r="E132" s="1135"/>
      <c r="F132" s="1136"/>
      <c r="G132" s="1137"/>
      <c r="H132" s="1138"/>
      <c r="I132" s="1139"/>
      <c r="J132" s="1140"/>
      <c r="K132" s="1141"/>
      <c r="L132" s="1142"/>
      <c r="M132" s="1142"/>
      <c r="N132" s="1142"/>
      <c r="O132" s="1142"/>
      <c r="P132" s="1143"/>
      <c r="Q132" s="1144"/>
      <c r="R132" s="1145"/>
      <c r="S132" s="1143"/>
      <c r="T132" s="1137"/>
      <c r="U132" s="1137"/>
      <c r="V132" s="1142"/>
      <c r="Y132" s="1114"/>
      <c r="Z132" s="1114"/>
      <c r="AA132" s="1114"/>
      <c r="AB132" s="1114"/>
      <c r="AC132" s="1114"/>
      <c r="AD132" s="1114"/>
      <c r="AE132" s="104"/>
    </row>
    <row r="133" spans="1:31" outlineLevel="1">
      <c r="A133" s="1132">
        <v>1902</v>
      </c>
      <c r="B133" s="105" t="s">
        <v>1327</v>
      </c>
      <c r="C133" s="1133"/>
      <c r="D133" s="1134"/>
      <c r="E133" s="1135"/>
      <c r="F133" s="1136"/>
      <c r="G133" s="1137"/>
      <c r="H133" s="1138"/>
      <c r="I133" s="1139"/>
      <c r="J133" s="1140"/>
      <c r="K133" s="1141"/>
      <c r="L133" s="1142"/>
      <c r="M133" s="1142"/>
      <c r="N133" s="1142"/>
      <c r="O133" s="1142"/>
      <c r="P133" s="1143"/>
      <c r="Q133" s="1144"/>
      <c r="R133" s="1145"/>
      <c r="S133" s="1143"/>
      <c r="T133" s="1137"/>
      <c r="U133" s="1137"/>
      <c r="V133" s="1142"/>
      <c r="Y133" s="1114"/>
      <c r="Z133" s="1114"/>
      <c r="AA133" s="1114"/>
      <c r="AB133" s="1114"/>
      <c r="AC133" s="1114"/>
      <c r="AD133" s="1114"/>
      <c r="AE133" s="104"/>
    </row>
    <row r="134" spans="1:31" outlineLevel="1">
      <c r="A134" s="1132">
        <v>1903</v>
      </c>
      <c r="B134" s="105" t="s">
        <v>1327</v>
      </c>
      <c r="C134" s="1133"/>
      <c r="D134" s="1134"/>
      <c r="E134" s="1135"/>
      <c r="F134" s="1136"/>
      <c r="G134" s="1137"/>
      <c r="H134" s="1138"/>
      <c r="I134" s="1139"/>
      <c r="J134" s="1140"/>
      <c r="K134" s="1141"/>
      <c r="L134" s="1142"/>
      <c r="M134" s="1142"/>
      <c r="N134" s="1142"/>
      <c r="O134" s="1142"/>
      <c r="P134" s="1143"/>
      <c r="Q134" s="1144"/>
      <c r="R134" s="1145"/>
      <c r="S134" s="1143"/>
      <c r="T134" s="1137"/>
      <c r="U134" s="1137"/>
      <c r="V134" s="1142"/>
      <c r="Y134" s="1114"/>
      <c r="Z134" s="1114"/>
      <c r="AA134" s="1114"/>
      <c r="AB134" s="1114"/>
      <c r="AC134" s="1114"/>
      <c r="AD134" s="1114"/>
      <c r="AE134" s="104"/>
    </row>
    <row r="135" spans="1:31" outlineLevel="1">
      <c r="A135" s="1132">
        <v>1904</v>
      </c>
      <c r="B135" s="105" t="s">
        <v>1328</v>
      </c>
      <c r="C135" s="1133"/>
      <c r="D135" s="1134"/>
      <c r="E135" s="1135"/>
      <c r="F135" s="1136"/>
      <c r="G135" s="1137"/>
      <c r="H135" s="1138"/>
      <c r="I135" s="1139"/>
      <c r="J135" s="1140"/>
      <c r="K135" s="1141"/>
      <c r="L135" s="1142"/>
      <c r="M135" s="1142"/>
      <c r="N135" s="1142"/>
      <c r="O135" s="1142"/>
      <c r="P135" s="1143"/>
      <c r="Q135" s="1144"/>
      <c r="R135" s="1145"/>
      <c r="S135" s="1143"/>
      <c r="T135" s="1137"/>
      <c r="U135" s="1137"/>
      <c r="V135" s="1142"/>
      <c r="Y135" s="1114"/>
      <c r="Z135" s="1114"/>
      <c r="AA135" s="1114"/>
      <c r="AB135" s="1114"/>
      <c r="AC135" s="1114"/>
      <c r="AD135" s="1114"/>
      <c r="AE135" s="104"/>
    </row>
    <row r="136" spans="1:31" outlineLevel="1">
      <c r="A136" s="1132">
        <v>1905</v>
      </c>
      <c r="B136" s="105" t="s">
        <v>1301</v>
      </c>
      <c r="C136" s="1133"/>
      <c r="D136" s="1134"/>
      <c r="E136" s="1135"/>
      <c r="F136" s="1136"/>
      <c r="G136" s="1137"/>
      <c r="H136" s="1138"/>
      <c r="I136" s="1139"/>
      <c r="J136" s="1140"/>
      <c r="K136" s="1141"/>
      <c r="L136" s="1142"/>
      <c r="M136" s="1142"/>
      <c r="N136" s="1142"/>
      <c r="O136" s="1142"/>
      <c r="P136" s="1143"/>
      <c r="Q136" s="1144"/>
      <c r="R136" s="1145"/>
      <c r="S136" s="1143"/>
      <c r="T136" s="1137"/>
      <c r="U136" s="1137"/>
      <c r="V136" s="1142"/>
      <c r="Y136" s="1114"/>
      <c r="Z136" s="1114"/>
      <c r="AA136" s="1114"/>
      <c r="AB136" s="1114"/>
      <c r="AC136" s="1114"/>
      <c r="AD136" s="1114"/>
      <c r="AE136" s="104"/>
    </row>
    <row r="137" spans="1:31" outlineLevel="1">
      <c r="A137" s="1132">
        <v>1930</v>
      </c>
      <c r="B137" s="105" t="s">
        <v>1329</v>
      </c>
      <c r="C137" s="1133"/>
      <c r="D137" s="1134"/>
      <c r="E137" s="1135"/>
      <c r="F137" s="1136"/>
      <c r="G137" s="1137"/>
      <c r="H137" s="1138"/>
      <c r="I137" s="1139"/>
      <c r="J137" s="1140"/>
      <c r="K137" s="1141"/>
      <c r="L137" s="1142"/>
      <c r="M137" s="1142"/>
      <c r="N137" s="1142"/>
      <c r="O137" s="1142"/>
      <c r="P137" s="1143"/>
      <c r="Q137" s="1144"/>
      <c r="R137" s="1145"/>
      <c r="S137" s="1143"/>
      <c r="T137" s="1137"/>
      <c r="U137" s="1137"/>
      <c r="V137" s="1142"/>
      <c r="Y137" s="1114"/>
      <c r="Z137" s="1114"/>
      <c r="AA137" s="1114"/>
      <c r="AB137" s="1114"/>
      <c r="AC137" s="1114"/>
      <c r="AD137" s="1114"/>
      <c r="AE137" s="104"/>
    </row>
    <row r="138" spans="1:31" outlineLevel="1">
      <c r="A138" s="1132">
        <v>1931</v>
      </c>
      <c r="B138" s="105" t="s">
        <v>1329</v>
      </c>
      <c r="C138" s="1133"/>
      <c r="D138" s="1134"/>
      <c r="E138" s="1135"/>
      <c r="F138" s="1136"/>
      <c r="G138" s="1137"/>
      <c r="H138" s="1138"/>
      <c r="I138" s="1139"/>
      <c r="J138" s="1140"/>
      <c r="K138" s="1141"/>
      <c r="L138" s="1142"/>
      <c r="M138" s="1142"/>
      <c r="N138" s="1142"/>
      <c r="O138" s="1142"/>
      <c r="P138" s="1143"/>
      <c r="Q138" s="1144"/>
      <c r="R138" s="1145"/>
      <c r="S138" s="1143"/>
      <c r="T138" s="1137"/>
      <c r="U138" s="1137"/>
      <c r="V138" s="1142"/>
      <c r="Y138" s="1114"/>
      <c r="Z138" s="1114"/>
      <c r="AA138" s="1114"/>
      <c r="AB138" s="1114"/>
      <c r="AC138" s="1114"/>
      <c r="AD138" s="1114"/>
      <c r="AE138" s="104"/>
    </row>
    <row r="139" spans="1:31" outlineLevel="1">
      <c r="A139" s="1132">
        <v>2000</v>
      </c>
      <c r="B139" s="105" t="s">
        <v>1330</v>
      </c>
      <c r="C139" s="1133"/>
      <c r="D139" s="1134"/>
      <c r="E139" s="1135"/>
      <c r="F139" s="1136"/>
      <c r="G139" s="1137"/>
      <c r="H139" s="1138"/>
      <c r="I139" s="1139"/>
      <c r="J139" s="1140"/>
      <c r="K139" s="1141"/>
      <c r="L139" s="1142"/>
      <c r="M139" s="1142"/>
      <c r="N139" s="1142"/>
      <c r="O139" s="1142"/>
      <c r="P139" s="1143"/>
      <c r="Q139" s="1144"/>
      <c r="R139" s="1145"/>
      <c r="S139" s="1143"/>
      <c r="T139" s="1137"/>
      <c r="U139" s="1137"/>
      <c r="V139" s="1142"/>
      <c r="Y139" s="1114"/>
      <c r="Z139" s="1114"/>
      <c r="AA139" s="1114"/>
      <c r="AB139" s="1114"/>
      <c r="AC139" s="1114"/>
      <c r="AD139" s="1114"/>
      <c r="AE139" s="104"/>
    </row>
    <row r="140" spans="1:31" outlineLevel="1">
      <c r="A140" s="1132">
        <v>2001</v>
      </c>
      <c r="B140" s="105" t="s">
        <v>1330</v>
      </c>
      <c r="C140" s="1133"/>
      <c r="D140" s="1134"/>
      <c r="E140" s="1135"/>
      <c r="F140" s="1136"/>
      <c r="G140" s="1137"/>
      <c r="H140" s="1138"/>
      <c r="I140" s="1139"/>
      <c r="J140" s="1140"/>
      <c r="K140" s="1141"/>
      <c r="L140" s="1142"/>
      <c r="M140" s="1142"/>
      <c r="N140" s="1142"/>
      <c r="O140" s="1142"/>
      <c r="P140" s="1143"/>
      <c r="Q140" s="1144"/>
      <c r="R140" s="1145"/>
      <c r="S140" s="1143"/>
      <c r="T140" s="1137"/>
      <c r="U140" s="1137"/>
      <c r="V140" s="1142"/>
      <c r="Y140" s="1114"/>
      <c r="Z140" s="1114"/>
      <c r="AA140" s="1114"/>
      <c r="AB140" s="1114"/>
      <c r="AC140" s="1114"/>
      <c r="AD140" s="1114"/>
      <c r="AE140" s="104"/>
    </row>
    <row r="141" spans="1:31" outlineLevel="1">
      <c r="A141" s="1132">
        <v>2002</v>
      </c>
      <c r="B141" s="105" t="s">
        <v>1330</v>
      </c>
      <c r="C141" s="1133"/>
      <c r="D141" s="1134"/>
      <c r="E141" s="1135"/>
      <c r="F141" s="1136"/>
      <c r="G141" s="1137"/>
      <c r="H141" s="1138"/>
      <c r="I141" s="1139"/>
      <c r="J141" s="1140"/>
      <c r="K141" s="1141"/>
      <c r="L141" s="1142"/>
      <c r="M141" s="1142"/>
      <c r="N141" s="1142"/>
      <c r="O141" s="1142"/>
      <c r="P141" s="1143"/>
      <c r="Q141" s="1144"/>
      <c r="R141" s="1145"/>
      <c r="S141" s="1143"/>
      <c r="T141" s="1137"/>
      <c r="U141" s="1137"/>
      <c r="V141" s="1142"/>
      <c r="Y141" s="1114"/>
      <c r="Z141" s="1114"/>
      <c r="AA141" s="1114"/>
      <c r="AB141" s="1114"/>
      <c r="AC141" s="1114"/>
      <c r="AD141" s="1114"/>
      <c r="AE141" s="104"/>
    </row>
    <row r="142" spans="1:31" outlineLevel="1">
      <c r="A142" s="1132">
        <v>2003</v>
      </c>
      <c r="B142" s="105" t="s">
        <v>1330</v>
      </c>
      <c r="C142" s="1133"/>
      <c r="D142" s="1134"/>
      <c r="E142" s="1135"/>
      <c r="F142" s="1136"/>
      <c r="G142" s="1137"/>
      <c r="H142" s="1138"/>
      <c r="I142" s="1139"/>
      <c r="J142" s="1140"/>
      <c r="K142" s="1141"/>
      <c r="L142" s="1142"/>
      <c r="M142" s="1142"/>
      <c r="N142" s="1142"/>
      <c r="O142" s="1142"/>
      <c r="P142" s="1143"/>
      <c r="Q142" s="1144"/>
      <c r="R142" s="1145"/>
      <c r="S142" s="1143"/>
      <c r="T142" s="1137"/>
      <c r="U142" s="1137"/>
      <c r="V142" s="1142"/>
      <c r="Y142" s="1114"/>
      <c r="Z142" s="1114"/>
      <c r="AA142" s="1114"/>
      <c r="AB142" s="1114"/>
      <c r="AC142" s="1114"/>
      <c r="AD142" s="1114"/>
      <c r="AE142" s="104"/>
    </row>
    <row r="143" spans="1:31" outlineLevel="1">
      <c r="A143" s="1132">
        <v>2004</v>
      </c>
      <c r="B143" s="105" t="s">
        <v>1330</v>
      </c>
      <c r="C143" s="1133"/>
      <c r="D143" s="1134"/>
      <c r="E143" s="1135"/>
      <c r="F143" s="1136"/>
      <c r="G143" s="1137"/>
      <c r="H143" s="1138"/>
      <c r="I143" s="1139"/>
      <c r="J143" s="1140"/>
      <c r="K143" s="1141"/>
      <c r="L143" s="1142"/>
      <c r="M143" s="1142"/>
      <c r="N143" s="1142"/>
      <c r="O143" s="1142"/>
      <c r="P143" s="1143"/>
      <c r="Q143" s="1144"/>
      <c r="R143" s="1145"/>
      <c r="S143" s="1143"/>
      <c r="T143" s="1137"/>
      <c r="U143" s="1137"/>
      <c r="V143" s="1142"/>
      <c r="Y143" s="1114"/>
      <c r="Z143" s="1114"/>
      <c r="AA143" s="1114"/>
      <c r="AB143" s="1114"/>
      <c r="AC143" s="1114"/>
      <c r="AD143" s="1114"/>
      <c r="AE143" s="104"/>
    </row>
    <row r="144" spans="1:31" outlineLevel="1">
      <c r="A144" s="1132">
        <v>2005</v>
      </c>
      <c r="B144" s="105" t="s">
        <v>1330</v>
      </c>
      <c r="C144" s="1133"/>
      <c r="D144" s="1134"/>
      <c r="E144" s="1135"/>
      <c r="F144" s="1136"/>
      <c r="G144" s="1137"/>
      <c r="H144" s="1138"/>
      <c r="I144" s="1139"/>
      <c r="J144" s="1140"/>
      <c r="K144" s="1141"/>
      <c r="L144" s="1142"/>
      <c r="M144" s="1142"/>
      <c r="N144" s="1142"/>
      <c r="O144" s="1142"/>
      <c r="P144" s="1143"/>
      <c r="Q144" s="1144"/>
      <c r="R144" s="1145"/>
      <c r="S144" s="1143"/>
      <c r="T144" s="1137"/>
      <c r="U144" s="1137"/>
      <c r="V144" s="1142"/>
      <c r="Y144" s="1114"/>
      <c r="Z144" s="1114"/>
      <c r="AA144" s="1114"/>
      <c r="AB144" s="1114"/>
      <c r="AC144" s="1114"/>
      <c r="AD144" s="1114"/>
      <c r="AE144" s="104"/>
    </row>
    <row r="145" spans="1:31" outlineLevel="1">
      <c r="A145" s="1132">
        <v>2006</v>
      </c>
      <c r="B145" s="105" t="s">
        <v>1330</v>
      </c>
      <c r="C145" s="1133"/>
      <c r="D145" s="1134"/>
      <c r="E145" s="1135"/>
      <c r="F145" s="1136"/>
      <c r="G145" s="1137"/>
      <c r="H145" s="1138"/>
      <c r="I145" s="1139"/>
      <c r="J145" s="1140"/>
      <c r="K145" s="1141"/>
      <c r="L145" s="1142"/>
      <c r="M145" s="1142"/>
      <c r="N145" s="1142"/>
      <c r="O145" s="1142"/>
      <c r="P145" s="1143"/>
      <c r="Q145" s="1144"/>
      <c r="R145" s="1145"/>
      <c r="S145" s="1143"/>
      <c r="T145" s="1137"/>
      <c r="U145" s="1137"/>
      <c r="V145" s="1142"/>
      <c r="Y145" s="1114"/>
      <c r="Z145" s="1114"/>
      <c r="AA145" s="1114"/>
      <c r="AB145" s="1114"/>
      <c r="AC145" s="1114"/>
      <c r="AD145" s="1114"/>
      <c r="AE145" s="104"/>
    </row>
    <row r="146" spans="1:31" outlineLevel="1">
      <c r="A146" s="1132">
        <v>2007</v>
      </c>
      <c r="B146" s="105" t="s">
        <v>1330</v>
      </c>
      <c r="C146" s="1133"/>
      <c r="D146" s="1134"/>
      <c r="E146" s="1135"/>
      <c r="F146" s="1136"/>
      <c r="G146" s="1137"/>
      <c r="H146" s="1138"/>
      <c r="I146" s="1139"/>
      <c r="J146" s="1140"/>
      <c r="K146" s="1141"/>
      <c r="L146" s="1142"/>
      <c r="M146" s="1142"/>
      <c r="N146" s="1142"/>
      <c r="O146" s="1142"/>
      <c r="P146" s="1143"/>
      <c r="Q146" s="1144"/>
      <c r="R146" s="1145"/>
      <c r="S146" s="1143"/>
      <c r="T146" s="1137"/>
      <c r="U146" s="1137"/>
      <c r="V146" s="1142"/>
      <c r="Y146" s="1114"/>
      <c r="Z146" s="1114"/>
      <c r="AA146" s="1114"/>
      <c r="AB146" s="1114"/>
      <c r="AC146" s="1114"/>
      <c r="AD146" s="1114"/>
      <c r="AE146" s="104"/>
    </row>
    <row r="147" spans="1:31" outlineLevel="1">
      <c r="A147" s="1132">
        <v>2008</v>
      </c>
      <c r="B147" s="105" t="s">
        <v>1330</v>
      </c>
      <c r="C147" s="1133"/>
      <c r="D147" s="1134"/>
      <c r="E147" s="1135"/>
      <c r="F147" s="1136"/>
      <c r="G147" s="1137"/>
      <c r="H147" s="1138"/>
      <c r="I147" s="1139"/>
      <c r="J147" s="1140"/>
      <c r="K147" s="1141"/>
      <c r="L147" s="1142"/>
      <c r="M147" s="1142"/>
      <c r="N147" s="1142"/>
      <c r="O147" s="1142"/>
      <c r="P147" s="1143"/>
      <c r="Q147" s="1144"/>
      <c r="R147" s="1145"/>
      <c r="S147" s="1143"/>
      <c r="T147" s="1137"/>
      <c r="U147" s="1137"/>
      <c r="V147" s="1142"/>
      <c r="Y147" s="1114"/>
      <c r="Z147" s="1114"/>
      <c r="AA147" s="1114"/>
      <c r="AB147" s="1114"/>
      <c r="AC147" s="1114"/>
      <c r="AD147" s="1114"/>
      <c r="AE147" s="104"/>
    </row>
    <row r="148" spans="1:31" outlineLevel="1">
      <c r="A148" s="1132">
        <v>2009</v>
      </c>
      <c r="B148" s="105" t="s">
        <v>1330</v>
      </c>
      <c r="C148" s="1133"/>
      <c r="D148" s="1134"/>
      <c r="E148" s="1135"/>
      <c r="F148" s="1136"/>
      <c r="G148" s="1137"/>
      <c r="H148" s="1138"/>
      <c r="I148" s="1139"/>
      <c r="J148" s="1140"/>
      <c r="K148" s="1141"/>
      <c r="L148" s="1142"/>
      <c r="M148" s="1142"/>
      <c r="N148" s="1142"/>
      <c r="O148" s="1142"/>
      <c r="P148" s="1143"/>
      <c r="Q148" s="1144"/>
      <c r="R148" s="1145"/>
      <c r="S148" s="1143"/>
      <c r="T148" s="1137"/>
      <c r="U148" s="1137"/>
      <c r="V148" s="1142"/>
      <c r="Y148" s="1114"/>
      <c r="Z148" s="1114"/>
      <c r="AA148" s="1114"/>
      <c r="AB148" s="1114"/>
      <c r="AC148" s="1114"/>
      <c r="AD148" s="1114"/>
      <c r="AE148" s="104"/>
    </row>
    <row r="149" spans="1:31" outlineLevel="1">
      <c r="A149" s="1132">
        <v>2010</v>
      </c>
      <c r="B149" s="105" t="s">
        <v>1330</v>
      </c>
      <c r="C149" s="1133"/>
      <c r="D149" s="1134"/>
      <c r="E149" s="1135"/>
      <c r="F149" s="1136"/>
      <c r="G149" s="1137"/>
      <c r="H149" s="1138"/>
      <c r="I149" s="1139"/>
      <c r="J149" s="1140"/>
      <c r="K149" s="1141"/>
      <c r="L149" s="1142"/>
      <c r="M149" s="1142"/>
      <c r="N149" s="1142"/>
      <c r="O149" s="1142"/>
      <c r="P149" s="1143"/>
      <c r="Q149" s="1144"/>
      <c r="R149" s="1145"/>
      <c r="S149" s="1143"/>
      <c r="T149" s="1137"/>
      <c r="U149" s="1137"/>
      <c r="V149" s="1142"/>
      <c r="Y149" s="1114"/>
      <c r="Z149" s="1114"/>
      <c r="AA149" s="1114"/>
      <c r="AB149" s="1114"/>
      <c r="AC149" s="1114"/>
      <c r="AD149" s="1114"/>
      <c r="AE149" s="104"/>
    </row>
    <row r="150" spans="1:31" outlineLevel="1">
      <c r="A150" s="1132">
        <v>2011</v>
      </c>
      <c r="B150" s="105" t="s">
        <v>1330</v>
      </c>
      <c r="C150" s="1133"/>
      <c r="D150" s="1134"/>
      <c r="E150" s="1135"/>
      <c r="F150" s="1136"/>
      <c r="G150" s="1137"/>
      <c r="H150" s="1138"/>
      <c r="I150" s="1139"/>
      <c r="J150" s="1140"/>
      <c r="K150" s="1141"/>
      <c r="L150" s="1142"/>
      <c r="M150" s="1142"/>
      <c r="N150" s="1142"/>
      <c r="O150" s="1142"/>
      <c r="P150" s="1143"/>
      <c r="Q150" s="1144"/>
      <c r="R150" s="1145"/>
      <c r="S150" s="1143"/>
      <c r="T150" s="1137"/>
      <c r="U150" s="1137"/>
      <c r="V150" s="1142"/>
      <c r="Y150" s="1114"/>
      <c r="Z150" s="1114"/>
      <c r="AA150" s="1114"/>
      <c r="AB150" s="1114"/>
      <c r="AC150" s="1114"/>
      <c r="AD150" s="1114"/>
      <c r="AE150" s="104"/>
    </row>
    <row r="151" spans="1:31" outlineLevel="1">
      <c r="A151" s="1132">
        <v>2012</v>
      </c>
      <c r="B151" s="105" t="s">
        <v>1330</v>
      </c>
      <c r="C151" s="1133"/>
      <c r="D151" s="1134"/>
      <c r="E151" s="1135"/>
      <c r="F151" s="1136"/>
      <c r="G151" s="1137"/>
      <c r="H151" s="1138"/>
      <c r="I151" s="1139"/>
      <c r="J151" s="1140"/>
      <c r="K151" s="1141"/>
      <c r="L151" s="1142"/>
      <c r="M151" s="1142"/>
      <c r="N151" s="1142"/>
      <c r="O151" s="1142"/>
      <c r="P151" s="1143"/>
      <c r="Q151" s="1144"/>
      <c r="R151" s="1145"/>
      <c r="S151" s="1143"/>
      <c r="T151" s="1137"/>
      <c r="U151" s="1137"/>
      <c r="V151" s="1142"/>
      <c r="Y151" s="1114"/>
      <c r="Z151" s="1114"/>
      <c r="AA151" s="1114"/>
      <c r="AB151" s="1114"/>
      <c r="AC151" s="1114"/>
      <c r="AD151" s="1114"/>
      <c r="AE151" s="104"/>
    </row>
    <row r="152" spans="1:31" outlineLevel="1">
      <c r="A152" s="1132">
        <v>2100</v>
      </c>
      <c r="B152" s="105" t="s">
        <v>1331</v>
      </c>
      <c r="C152" s="1133"/>
      <c r="D152" s="1134"/>
      <c r="E152" s="1135"/>
      <c r="F152" s="1136"/>
      <c r="G152" s="1137"/>
      <c r="H152" s="1138"/>
      <c r="I152" s="1139"/>
      <c r="J152" s="1140"/>
      <c r="K152" s="1141"/>
      <c r="L152" s="1142"/>
      <c r="M152" s="1142"/>
      <c r="N152" s="1142"/>
      <c r="O152" s="1142"/>
      <c r="P152" s="1143"/>
      <c r="Q152" s="1144"/>
      <c r="R152" s="1145"/>
      <c r="S152" s="1143"/>
      <c r="T152" s="1137"/>
      <c r="U152" s="1137"/>
      <c r="V152" s="1142"/>
      <c r="Y152" s="1114"/>
      <c r="Z152" s="1114"/>
      <c r="AA152" s="1114"/>
      <c r="AB152" s="1114"/>
      <c r="AC152" s="1114"/>
      <c r="AD152" s="1114"/>
      <c r="AE152" s="104"/>
    </row>
    <row r="153" spans="1:31" outlineLevel="1">
      <c r="A153" s="1132">
        <v>2101</v>
      </c>
      <c r="B153" s="105" t="s">
        <v>1331</v>
      </c>
      <c r="C153" s="1133"/>
      <c r="D153" s="1134"/>
      <c r="E153" s="1135"/>
      <c r="F153" s="1136"/>
      <c r="G153" s="1137"/>
      <c r="H153" s="1138"/>
      <c r="I153" s="1139"/>
      <c r="J153" s="1140"/>
      <c r="K153" s="1141"/>
      <c r="L153" s="1142"/>
      <c r="M153" s="1142"/>
      <c r="N153" s="1142"/>
      <c r="O153" s="1142"/>
      <c r="P153" s="1143"/>
      <c r="Q153" s="1144"/>
      <c r="R153" s="1145"/>
      <c r="S153" s="1143"/>
      <c r="T153" s="1137"/>
      <c r="U153" s="1137"/>
      <c r="V153" s="1142"/>
      <c r="Y153" s="1114"/>
      <c r="Z153" s="1114"/>
      <c r="AA153" s="1114"/>
      <c r="AB153" s="1114"/>
      <c r="AC153" s="1114"/>
      <c r="AD153" s="1114"/>
      <c r="AE153" s="104"/>
    </row>
    <row r="154" spans="1:31" outlineLevel="1">
      <c r="A154" s="1132">
        <v>2200</v>
      </c>
      <c r="B154" s="105" t="s">
        <v>1332</v>
      </c>
      <c r="C154" s="1133"/>
      <c r="D154" s="1134"/>
      <c r="E154" s="1135"/>
      <c r="F154" s="1136"/>
      <c r="G154" s="1137"/>
      <c r="H154" s="1138"/>
      <c r="I154" s="1139"/>
      <c r="J154" s="1140"/>
      <c r="K154" s="1141"/>
      <c r="L154" s="1142"/>
      <c r="M154" s="1142"/>
      <c r="N154" s="1142"/>
      <c r="O154" s="1142"/>
      <c r="P154" s="1143"/>
      <c r="Q154" s="1144"/>
      <c r="R154" s="1145"/>
      <c r="S154" s="1143"/>
      <c r="T154" s="1137"/>
      <c r="U154" s="1137"/>
      <c r="V154" s="1142"/>
      <c r="Y154" s="1114"/>
      <c r="Z154" s="1114"/>
      <c r="AA154" s="1114"/>
      <c r="AB154" s="1114"/>
      <c r="AC154" s="1114"/>
      <c r="AD154" s="1114"/>
      <c r="AE154" s="104"/>
    </row>
    <row r="155" spans="1:31" outlineLevel="1">
      <c r="A155" s="1132">
        <v>2202</v>
      </c>
      <c r="B155" s="105" t="s">
        <v>1332</v>
      </c>
      <c r="C155" s="1133"/>
      <c r="D155" s="1134"/>
      <c r="E155" s="1135"/>
      <c r="F155" s="1136"/>
      <c r="G155" s="1137"/>
      <c r="H155" s="1138"/>
      <c r="I155" s="1139"/>
      <c r="J155" s="1140"/>
      <c r="K155" s="1141"/>
      <c r="L155" s="1142"/>
      <c r="M155" s="1142"/>
      <c r="N155" s="1142"/>
      <c r="O155" s="1142"/>
      <c r="P155" s="1143"/>
      <c r="Q155" s="1144"/>
      <c r="R155" s="1145"/>
      <c r="S155" s="1143"/>
      <c r="T155" s="1137"/>
      <c r="U155" s="1137"/>
      <c r="V155" s="1142"/>
      <c r="Y155" s="1114"/>
      <c r="Z155" s="1114"/>
      <c r="AA155" s="1114"/>
      <c r="AB155" s="1114"/>
      <c r="AC155" s="1114"/>
      <c r="AD155" s="1114"/>
      <c r="AE155" s="104"/>
    </row>
    <row r="156" spans="1:31" outlineLevel="1">
      <c r="A156" s="1132">
        <v>2203</v>
      </c>
      <c r="B156" s="105" t="s">
        <v>1332</v>
      </c>
      <c r="C156" s="1133"/>
      <c r="D156" s="1134"/>
      <c r="E156" s="1135"/>
      <c r="F156" s="1136"/>
      <c r="G156" s="1137"/>
      <c r="H156" s="1138"/>
      <c r="I156" s="1139"/>
      <c r="J156" s="1140"/>
      <c r="K156" s="1141"/>
      <c r="L156" s="1142"/>
      <c r="M156" s="1142"/>
      <c r="N156" s="1142"/>
      <c r="O156" s="1142"/>
      <c r="P156" s="1143"/>
      <c r="Q156" s="1144"/>
      <c r="R156" s="1145"/>
      <c r="S156" s="1143"/>
      <c r="T156" s="1137"/>
      <c r="U156" s="1137"/>
      <c r="V156" s="1142"/>
      <c r="Y156" s="1114"/>
      <c r="Z156" s="1114"/>
      <c r="AA156" s="1114"/>
      <c r="AB156" s="1114"/>
      <c r="AC156" s="1114"/>
      <c r="AD156" s="1114"/>
      <c r="AE156" s="104"/>
    </row>
    <row r="157" spans="1:31" outlineLevel="1">
      <c r="A157" s="1132">
        <v>2204</v>
      </c>
      <c r="B157" s="105" t="s">
        <v>1332</v>
      </c>
      <c r="C157" s="1133"/>
      <c r="D157" s="1134"/>
      <c r="E157" s="1135"/>
      <c r="F157" s="1136"/>
      <c r="G157" s="1137"/>
      <c r="H157" s="1138"/>
      <c r="I157" s="1139"/>
      <c r="J157" s="1140"/>
      <c r="K157" s="1141"/>
      <c r="L157" s="1142"/>
      <c r="M157" s="1142"/>
      <c r="N157" s="1142"/>
      <c r="O157" s="1142"/>
      <c r="P157" s="1143"/>
      <c r="Q157" s="1144"/>
      <c r="R157" s="1145"/>
      <c r="S157" s="1143"/>
      <c r="T157" s="1137"/>
      <c r="U157" s="1137"/>
      <c r="V157" s="1142"/>
      <c r="Y157" s="1114"/>
      <c r="Z157" s="1114"/>
      <c r="AA157" s="1114"/>
      <c r="AB157" s="1114"/>
      <c r="AC157" s="1114"/>
      <c r="AD157" s="1114"/>
      <c r="AE157" s="104"/>
    </row>
    <row r="158" spans="1:31" outlineLevel="1">
      <c r="A158" s="1132">
        <v>2205</v>
      </c>
      <c r="B158" s="105" t="s">
        <v>1332</v>
      </c>
      <c r="C158" s="1133"/>
      <c r="D158" s="1134"/>
      <c r="E158" s="1135"/>
      <c r="F158" s="1136"/>
      <c r="G158" s="1137"/>
      <c r="H158" s="1138"/>
      <c r="I158" s="1139"/>
      <c r="J158" s="1140"/>
      <c r="K158" s="1141"/>
      <c r="L158" s="1142"/>
      <c r="M158" s="1142"/>
      <c r="N158" s="1142"/>
      <c r="O158" s="1142"/>
      <c r="P158" s="1143"/>
      <c r="Q158" s="1144"/>
      <c r="R158" s="1145"/>
      <c r="S158" s="1143"/>
      <c r="T158" s="1137"/>
      <c r="U158" s="1137"/>
      <c r="V158" s="1142"/>
      <c r="Y158" s="1114"/>
      <c r="Z158" s="1114"/>
      <c r="AA158" s="1114"/>
      <c r="AB158" s="1114"/>
      <c r="AC158" s="1114"/>
      <c r="AD158" s="1114"/>
      <c r="AE158" s="104"/>
    </row>
    <row r="159" spans="1:31" outlineLevel="1">
      <c r="A159" s="1132">
        <v>2206</v>
      </c>
      <c r="B159" s="105" t="s">
        <v>1332</v>
      </c>
      <c r="C159" s="1133"/>
      <c r="D159" s="1134"/>
      <c r="E159" s="1135"/>
      <c r="F159" s="1136"/>
      <c r="G159" s="1137"/>
      <c r="H159" s="1138"/>
      <c r="I159" s="1139"/>
      <c r="J159" s="1140"/>
      <c r="K159" s="1141"/>
      <c r="L159" s="1142"/>
      <c r="M159" s="1142"/>
      <c r="N159" s="1142"/>
      <c r="O159" s="1142"/>
      <c r="P159" s="1143"/>
      <c r="Q159" s="1144"/>
      <c r="R159" s="1145"/>
      <c r="S159" s="1143"/>
      <c r="T159" s="1137"/>
      <c r="U159" s="1137"/>
      <c r="V159" s="1142"/>
      <c r="Y159" s="1114"/>
      <c r="Z159" s="1114"/>
      <c r="AA159" s="1114"/>
      <c r="AB159" s="1114"/>
      <c r="AC159" s="1114"/>
      <c r="AD159" s="1114"/>
      <c r="AE159" s="104"/>
    </row>
    <row r="160" spans="1:31" outlineLevel="1">
      <c r="A160" s="1132">
        <v>2300</v>
      </c>
      <c r="B160" s="105" t="s">
        <v>1333</v>
      </c>
      <c r="C160" s="1133"/>
      <c r="D160" s="1134"/>
      <c r="E160" s="1135"/>
      <c r="F160" s="1136"/>
      <c r="G160" s="1137"/>
      <c r="H160" s="1138"/>
      <c r="I160" s="1139"/>
      <c r="J160" s="1140"/>
      <c r="K160" s="1141"/>
      <c r="L160" s="1142"/>
      <c r="M160" s="1142"/>
      <c r="N160" s="1142"/>
      <c r="O160" s="1142"/>
      <c r="P160" s="1143"/>
      <c r="Q160" s="1144"/>
      <c r="R160" s="1145"/>
      <c r="S160" s="1143"/>
      <c r="T160" s="1137"/>
      <c r="U160" s="1137"/>
      <c r="V160" s="1142"/>
      <c r="Y160" s="1114"/>
      <c r="Z160" s="1114"/>
      <c r="AA160" s="1114"/>
      <c r="AB160" s="1114"/>
      <c r="AC160" s="1114"/>
      <c r="AD160" s="1114"/>
      <c r="AE160" s="104"/>
    </row>
    <row r="161" spans="1:31" outlineLevel="1">
      <c r="A161" s="1132">
        <v>2301</v>
      </c>
      <c r="B161" s="105" t="s">
        <v>1333</v>
      </c>
      <c r="C161" s="1133"/>
      <c r="D161" s="1134"/>
      <c r="E161" s="1135"/>
      <c r="F161" s="1136"/>
      <c r="G161" s="1137"/>
      <c r="H161" s="1138"/>
      <c r="I161" s="1139"/>
      <c r="J161" s="1140"/>
      <c r="K161" s="1141"/>
      <c r="L161" s="1142"/>
      <c r="M161" s="1142"/>
      <c r="N161" s="1142"/>
      <c r="O161" s="1142"/>
      <c r="P161" s="1143"/>
      <c r="Q161" s="1144"/>
      <c r="R161" s="1145"/>
      <c r="S161" s="1143"/>
      <c r="T161" s="1137"/>
      <c r="U161" s="1137"/>
      <c r="V161" s="1142"/>
      <c r="Y161" s="1114"/>
      <c r="Z161" s="1114"/>
      <c r="AA161" s="1114"/>
      <c r="AB161" s="1114"/>
      <c r="AC161" s="1114"/>
      <c r="AD161" s="1114"/>
      <c r="AE161" s="104"/>
    </row>
    <row r="162" spans="1:31" outlineLevel="1">
      <c r="A162" s="1132">
        <v>2302</v>
      </c>
      <c r="B162" s="105" t="s">
        <v>1334</v>
      </c>
      <c r="C162" s="1133"/>
      <c r="D162" s="1134"/>
      <c r="E162" s="1135"/>
      <c r="F162" s="1136"/>
      <c r="G162" s="1137"/>
      <c r="H162" s="1138"/>
      <c r="I162" s="1139"/>
      <c r="J162" s="1140"/>
      <c r="K162" s="1141"/>
      <c r="L162" s="1142"/>
      <c r="M162" s="1142"/>
      <c r="N162" s="1142"/>
      <c r="O162" s="1142"/>
      <c r="P162" s="1143"/>
      <c r="Q162" s="1144"/>
      <c r="R162" s="1145"/>
      <c r="S162" s="1143"/>
      <c r="T162" s="1137"/>
      <c r="U162" s="1137"/>
      <c r="V162" s="1142"/>
      <c r="Y162" s="1114"/>
      <c r="Z162" s="1114"/>
      <c r="AA162" s="1114"/>
      <c r="AB162" s="1114"/>
      <c r="AC162" s="1114"/>
      <c r="AD162" s="1114"/>
      <c r="AE162" s="104"/>
    </row>
    <row r="163" spans="1:31" outlineLevel="1">
      <c r="A163" s="1132">
        <v>2303</v>
      </c>
      <c r="B163" s="105" t="s">
        <v>1333</v>
      </c>
      <c r="C163" s="1133"/>
      <c r="D163" s="1134"/>
      <c r="E163" s="1135"/>
      <c r="F163" s="1136"/>
      <c r="G163" s="1137"/>
      <c r="H163" s="1138"/>
      <c r="I163" s="1139"/>
      <c r="J163" s="1140"/>
      <c r="K163" s="1141"/>
      <c r="L163" s="1142"/>
      <c r="M163" s="1142"/>
      <c r="N163" s="1142"/>
      <c r="O163" s="1142"/>
      <c r="P163" s="1143"/>
      <c r="Q163" s="1144"/>
      <c r="R163" s="1145"/>
      <c r="S163" s="1143"/>
      <c r="T163" s="1137"/>
      <c r="U163" s="1137"/>
      <c r="V163" s="1142"/>
      <c r="Y163" s="1114"/>
      <c r="Z163" s="1114"/>
      <c r="AA163" s="1114"/>
      <c r="AB163" s="1114"/>
      <c r="AC163" s="1114"/>
      <c r="AD163" s="1114"/>
      <c r="AE163" s="104"/>
    </row>
    <row r="164" spans="1:31" outlineLevel="1">
      <c r="A164" s="1132">
        <v>2304</v>
      </c>
      <c r="B164" s="105" t="s">
        <v>1333</v>
      </c>
      <c r="C164" s="1133"/>
      <c r="D164" s="1134"/>
      <c r="E164" s="1135"/>
      <c r="F164" s="1136"/>
      <c r="G164" s="1137"/>
      <c r="H164" s="1138"/>
      <c r="I164" s="1139"/>
      <c r="J164" s="1140"/>
      <c r="K164" s="1141"/>
      <c r="L164" s="1142"/>
      <c r="M164" s="1142"/>
      <c r="N164" s="1142"/>
      <c r="O164" s="1142"/>
      <c r="P164" s="1143"/>
      <c r="Q164" s="1144"/>
      <c r="R164" s="1145"/>
      <c r="S164" s="1143"/>
      <c r="T164" s="1137"/>
      <c r="U164" s="1137"/>
      <c r="V164" s="1142"/>
      <c r="Y164" s="1114"/>
      <c r="Z164" s="1114"/>
      <c r="AA164" s="1114"/>
      <c r="AB164" s="1114"/>
      <c r="AC164" s="1114"/>
      <c r="AD164" s="1114"/>
      <c r="AE164" s="104"/>
    </row>
    <row r="165" spans="1:31" outlineLevel="1">
      <c r="A165" s="1132">
        <v>2305</v>
      </c>
      <c r="B165" s="105" t="s">
        <v>1333</v>
      </c>
      <c r="C165" s="1133"/>
      <c r="D165" s="1134"/>
      <c r="E165" s="1135"/>
      <c r="F165" s="1136"/>
      <c r="G165" s="1137"/>
      <c r="H165" s="1138"/>
      <c r="I165" s="1139"/>
      <c r="J165" s="1140"/>
      <c r="K165" s="1141"/>
      <c r="L165" s="1142"/>
      <c r="M165" s="1142"/>
      <c r="N165" s="1142"/>
      <c r="O165" s="1142"/>
      <c r="P165" s="1143"/>
      <c r="Q165" s="1144"/>
      <c r="R165" s="1145"/>
      <c r="S165" s="1143"/>
      <c r="T165" s="1137"/>
      <c r="U165" s="1137"/>
      <c r="V165" s="1142"/>
      <c r="Y165" s="1114"/>
      <c r="Z165" s="1114"/>
      <c r="AA165" s="1114"/>
      <c r="AB165" s="1114"/>
      <c r="AC165" s="1114"/>
      <c r="AD165" s="1114"/>
      <c r="AE165" s="104"/>
    </row>
    <row r="166" spans="1:31" outlineLevel="1">
      <c r="A166" s="1132">
        <v>2306</v>
      </c>
      <c r="B166" s="105" t="s">
        <v>1333</v>
      </c>
      <c r="C166" s="1133"/>
      <c r="D166" s="1134"/>
      <c r="E166" s="1135"/>
      <c r="F166" s="1136"/>
      <c r="G166" s="1137"/>
      <c r="H166" s="1138"/>
      <c r="I166" s="1139"/>
      <c r="J166" s="1140"/>
      <c r="K166" s="1141"/>
      <c r="L166" s="1142"/>
      <c r="M166" s="1142"/>
      <c r="N166" s="1142"/>
      <c r="O166" s="1142"/>
      <c r="P166" s="1143"/>
      <c r="Q166" s="1144"/>
      <c r="R166" s="1145"/>
      <c r="S166" s="1143"/>
      <c r="T166" s="1137"/>
      <c r="U166" s="1137"/>
      <c r="V166" s="1142"/>
      <c r="Y166" s="1114"/>
      <c r="Z166" s="1114"/>
      <c r="AA166" s="1114"/>
      <c r="AB166" s="1114"/>
      <c r="AC166" s="1114"/>
      <c r="AD166" s="1114"/>
      <c r="AE166" s="104"/>
    </row>
    <row r="167" spans="1:31" outlineLevel="1">
      <c r="A167" s="1132">
        <v>2307</v>
      </c>
      <c r="B167" s="105" t="s">
        <v>1333</v>
      </c>
      <c r="C167" s="1133"/>
      <c r="D167" s="1134"/>
      <c r="E167" s="1135"/>
      <c r="F167" s="1136"/>
      <c r="G167" s="1137"/>
      <c r="H167" s="1138"/>
      <c r="I167" s="1139"/>
      <c r="J167" s="1140"/>
      <c r="K167" s="1141"/>
      <c r="L167" s="1142"/>
      <c r="M167" s="1142"/>
      <c r="N167" s="1142"/>
      <c r="O167" s="1142"/>
      <c r="P167" s="1143"/>
      <c r="Q167" s="1144"/>
      <c r="R167" s="1145"/>
      <c r="S167" s="1143"/>
      <c r="T167" s="1137"/>
      <c r="U167" s="1137"/>
      <c r="V167" s="1142"/>
      <c r="Y167" s="1114"/>
      <c r="Z167" s="1114"/>
      <c r="AA167" s="1114"/>
      <c r="AB167" s="1114"/>
      <c r="AC167" s="1114"/>
      <c r="AD167" s="1114"/>
      <c r="AE167" s="104"/>
    </row>
    <row r="168" spans="1:31" outlineLevel="1">
      <c r="A168" s="1132">
        <v>2308</v>
      </c>
      <c r="B168" s="105" t="s">
        <v>1334</v>
      </c>
      <c r="C168" s="1133"/>
      <c r="D168" s="1134"/>
      <c r="E168" s="1135"/>
      <c r="F168" s="1136"/>
      <c r="G168" s="1137"/>
      <c r="H168" s="1138"/>
      <c r="I168" s="1139"/>
      <c r="J168" s="1140"/>
      <c r="K168" s="1141"/>
      <c r="L168" s="1142"/>
      <c r="M168" s="1142"/>
      <c r="N168" s="1142"/>
      <c r="O168" s="1142"/>
      <c r="P168" s="1143"/>
      <c r="Q168" s="1144"/>
      <c r="R168" s="1145"/>
      <c r="S168" s="1143"/>
      <c r="T168" s="1137"/>
      <c r="U168" s="1137"/>
      <c r="V168" s="1142"/>
      <c r="Y168" s="1114"/>
      <c r="Z168" s="1114"/>
      <c r="AA168" s="1114"/>
      <c r="AB168" s="1114"/>
      <c r="AC168" s="1114"/>
      <c r="AD168" s="1114"/>
      <c r="AE168" s="104"/>
    </row>
    <row r="169" spans="1:31" outlineLevel="1">
      <c r="A169" s="1132">
        <v>2309</v>
      </c>
      <c r="B169" s="105" t="s">
        <v>1334</v>
      </c>
      <c r="C169" s="1133"/>
      <c r="D169" s="1134"/>
      <c r="E169" s="1135"/>
      <c r="F169" s="1136"/>
      <c r="G169" s="1137"/>
      <c r="H169" s="1138"/>
      <c r="I169" s="1139"/>
      <c r="J169" s="1140"/>
      <c r="K169" s="1141"/>
      <c r="L169" s="1142"/>
      <c r="M169" s="1142"/>
      <c r="N169" s="1142"/>
      <c r="O169" s="1142"/>
      <c r="P169" s="1143"/>
      <c r="Q169" s="1144"/>
      <c r="R169" s="1145"/>
      <c r="S169" s="1143"/>
      <c r="T169" s="1137"/>
      <c r="U169" s="1137"/>
      <c r="V169" s="1142"/>
      <c r="Y169" s="1114"/>
      <c r="Z169" s="1114"/>
      <c r="AA169" s="1114"/>
      <c r="AB169" s="1114"/>
      <c r="AC169" s="1114"/>
      <c r="AD169" s="1114"/>
      <c r="AE169" s="104"/>
    </row>
    <row r="170" spans="1:31" outlineLevel="1">
      <c r="A170" s="1132">
        <v>2310</v>
      </c>
      <c r="B170" s="105" t="s">
        <v>1334</v>
      </c>
      <c r="C170" s="1133"/>
      <c r="D170" s="1134"/>
      <c r="E170" s="1135"/>
      <c r="F170" s="1136"/>
      <c r="G170" s="1137"/>
      <c r="H170" s="1138"/>
      <c r="I170" s="1139"/>
      <c r="J170" s="1140"/>
      <c r="K170" s="1141"/>
      <c r="L170" s="1142"/>
      <c r="M170" s="1142"/>
      <c r="N170" s="1142"/>
      <c r="O170" s="1142"/>
      <c r="P170" s="1143"/>
      <c r="Q170" s="1144"/>
      <c r="R170" s="1145"/>
      <c r="S170" s="1143"/>
      <c r="T170" s="1137"/>
      <c r="U170" s="1137"/>
      <c r="V170" s="1142"/>
      <c r="Y170" s="1114"/>
      <c r="Z170" s="1114"/>
      <c r="AA170" s="1114"/>
      <c r="AB170" s="1114"/>
      <c r="AC170" s="1114"/>
      <c r="AD170" s="1114"/>
      <c r="AE170" s="104"/>
    </row>
    <row r="171" spans="1:31" outlineLevel="1">
      <c r="A171" s="1132">
        <v>2311</v>
      </c>
      <c r="B171" s="105" t="s">
        <v>1334</v>
      </c>
      <c r="C171" s="1133"/>
      <c r="D171" s="1134"/>
      <c r="E171" s="1135"/>
      <c r="F171" s="1136"/>
      <c r="G171" s="1137"/>
      <c r="H171" s="1138"/>
      <c r="I171" s="1139"/>
      <c r="J171" s="1140"/>
      <c r="K171" s="1141"/>
      <c r="L171" s="1142"/>
      <c r="M171" s="1142"/>
      <c r="N171" s="1142"/>
      <c r="O171" s="1142"/>
      <c r="P171" s="1143"/>
      <c r="Q171" s="1144"/>
      <c r="R171" s="1145"/>
      <c r="S171" s="1143"/>
      <c r="T171" s="1137"/>
      <c r="U171" s="1137"/>
      <c r="V171" s="1142"/>
      <c r="Y171" s="1114"/>
      <c r="Z171" s="1114"/>
      <c r="AA171" s="1114"/>
      <c r="AB171" s="1114"/>
      <c r="AC171" s="1114"/>
      <c r="AD171" s="1114"/>
      <c r="AE171" s="104"/>
    </row>
    <row r="172" spans="1:31" outlineLevel="1">
      <c r="A172" s="1132">
        <v>2312</v>
      </c>
      <c r="B172" s="105" t="s">
        <v>1334</v>
      </c>
      <c r="C172" s="1133"/>
      <c r="D172" s="1134"/>
      <c r="E172" s="1135"/>
      <c r="F172" s="1136"/>
      <c r="G172" s="1137"/>
      <c r="H172" s="1138"/>
      <c r="I172" s="1139"/>
      <c r="J172" s="1140"/>
      <c r="K172" s="1141"/>
      <c r="L172" s="1142"/>
      <c r="M172" s="1142"/>
      <c r="N172" s="1142"/>
      <c r="O172" s="1142"/>
      <c r="P172" s="1143"/>
      <c r="Q172" s="1144"/>
      <c r="R172" s="1145"/>
      <c r="S172" s="1143"/>
      <c r="T172" s="1137"/>
      <c r="U172" s="1137"/>
      <c r="V172" s="1142"/>
      <c r="Y172" s="1114"/>
      <c r="Z172" s="1114"/>
      <c r="AA172" s="1114"/>
      <c r="AB172" s="1114"/>
      <c r="AC172" s="1114"/>
      <c r="AD172" s="1114"/>
      <c r="AE172" s="104"/>
    </row>
    <row r="173" spans="1:31" outlineLevel="1">
      <c r="A173" s="1132">
        <v>2313</v>
      </c>
      <c r="B173" s="105" t="s">
        <v>1333</v>
      </c>
      <c r="C173" s="1133"/>
      <c r="D173" s="1134"/>
      <c r="E173" s="1135"/>
      <c r="F173" s="1136"/>
      <c r="G173" s="1137"/>
      <c r="H173" s="1138"/>
      <c r="I173" s="1139"/>
      <c r="J173" s="1140"/>
      <c r="K173" s="1141"/>
      <c r="L173" s="1142"/>
      <c r="M173" s="1142"/>
      <c r="N173" s="1142"/>
      <c r="O173" s="1142"/>
      <c r="P173" s="1143"/>
      <c r="Q173" s="1144"/>
      <c r="R173" s="1145"/>
      <c r="S173" s="1143"/>
      <c r="T173" s="1137"/>
      <c r="U173" s="1137"/>
      <c r="V173" s="1142"/>
      <c r="Y173" s="1114"/>
      <c r="Z173" s="1114"/>
      <c r="AA173" s="1114"/>
      <c r="AB173" s="1114"/>
      <c r="AC173" s="1114"/>
      <c r="AD173" s="1114"/>
      <c r="AE173" s="104"/>
    </row>
    <row r="174" spans="1:31" outlineLevel="1">
      <c r="A174" s="1132">
        <v>2314</v>
      </c>
      <c r="B174" s="105" t="s">
        <v>1333</v>
      </c>
      <c r="C174" s="1133"/>
      <c r="D174" s="1134"/>
      <c r="E174" s="1135"/>
      <c r="F174" s="1136"/>
      <c r="G174" s="1137"/>
      <c r="H174" s="1138"/>
      <c r="I174" s="1139"/>
      <c r="J174" s="1140"/>
      <c r="K174" s="1141"/>
      <c r="L174" s="1142"/>
      <c r="M174" s="1142"/>
      <c r="N174" s="1142"/>
      <c r="O174" s="1142"/>
      <c r="P174" s="1143"/>
      <c r="Q174" s="1144"/>
      <c r="R174" s="1145"/>
      <c r="S174" s="1143"/>
      <c r="T174" s="1137"/>
      <c r="U174" s="1137"/>
      <c r="V174" s="1142"/>
      <c r="Y174" s="1114"/>
      <c r="Z174" s="1114"/>
      <c r="AA174" s="1114"/>
      <c r="AB174" s="1114"/>
      <c r="AC174" s="1114"/>
      <c r="AD174" s="1114"/>
      <c r="AE174" s="104"/>
    </row>
    <row r="175" spans="1:31" outlineLevel="1">
      <c r="A175" s="1132">
        <v>2350</v>
      </c>
      <c r="B175" s="105" t="s">
        <v>1335</v>
      </c>
      <c r="C175" s="1133"/>
      <c r="D175" s="1134"/>
      <c r="E175" s="1135"/>
      <c r="F175" s="1136"/>
      <c r="G175" s="1137"/>
      <c r="H175" s="1138"/>
      <c r="I175" s="1139"/>
      <c r="J175" s="1140"/>
      <c r="K175" s="1141"/>
      <c r="L175" s="1142"/>
      <c r="M175" s="1142"/>
      <c r="N175" s="1142"/>
      <c r="O175" s="1142"/>
      <c r="P175" s="1143"/>
      <c r="Q175" s="1144"/>
      <c r="R175" s="1145"/>
      <c r="S175" s="1143"/>
      <c r="T175" s="1137"/>
      <c r="U175" s="1137"/>
      <c r="V175" s="1142"/>
      <c r="Y175" s="1114"/>
      <c r="Z175" s="1114"/>
      <c r="AA175" s="1114"/>
      <c r="AB175" s="1114"/>
      <c r="AC175" s="1114"/>
      <c r="AD175" s="1114"/>
      <c r="AE175" s="104"/>
    </row>
    <row r="176" spans="1:31" s="163" customFormat="1" outlineLevel="1">
      <c r="A176" s="1132">
        <v>2370</v>
      </c>
      <c r="B176" s="105" t="s">
        <v>1335</v>
      </c>
      <c r="C176" s="1133"/>
      <c r="D176" s="1134"/>
      <c r="E176" s="1135"/>
      <c r="F176" s="1136"/>
      <c r="G176" s="1137"/>
      <c r="H176" s="1138"/>
      <c r="I176" s="1139"/>
      <c r="J176" s="1140"/>
      <c r="K176" s="1141"/>
      <c r="L176" s="1142"/>
      <c r="M176" s="1142"/>
      <c r="N176" s="1142"/>
      <c r="O176" s="1142"/>
      <c r="P176" s="1143"/>
      <c r="Q176" s="1144"/>
      <c r="R176" s="1145"/>
      <c r="S176" s="1143"/>
      <c r="T176" s="1137"/>
      <c r="U176" s="1137"/>
      <c r="V176" s="1142"/>
      <c r="Y176" s="1146"/>
      <c r="Z176" s="1146"/>
      <c r="AA176" s="1146"/>
      <c r="AB176" s="1146"/>
      <c r="AC176" s="1146"/>
      <c r="AD176" s="1146"/>
      <c r="AE176" s="673"/>
    </row>
    <row r="177" spans="1:31" outlineLevel="1">
      <c r="A177" s="1132">
        <v>2371</v>
      </c>
      <c r="B177" s="105" t="s">
        <v>1335</v>
      </c>
      <c r="C177" s="1133"/>
      <c r="D177" s="1134"/>
      <c r="E177" s="1135"/>
      <c r="F177" s="1136"/>
      <c r="G177" s="1137"/>
      <c r="H177" s="1138"/>
      <c r="I177" s="1139"/>
      <c r="J177" s="1140"/>
      <c r="K177" s="1141"/>
      <c r="L177" s="1142"/>
      <c r="M177" s="1142"/>
      <c r="N177" s="1142"/>
      <c r="O177" s="1142"/>
      <c r="P177" s="1143"/>
      <c r="Q177" s="1144"/>
      <c r="R177" s="1145"/>
      <c r="S177" s="1143"/>
      <c r="T177" s="1137"/>
      <c r="U177" s="1137"/>
      <c r="V177" s="1142"/>
      <c r="Y177" s="1114"/>
      <c r="Z177" s="1114"/>
      <c r="AA177" s="1114"/>
      <c r="AB177" s="1114"/>
      <c r="AC177" s="1114"/>
      <c r="AD177" s="1114"/>
      <c r="AE177" s="104"/>
    </row>
    <row r="178" spans="1:31" outlineLevel="1">
      <c r="A178" s="1132">
        <v>2372</v>
      </c>
      <c r="B178" s="105" t="s">
        <v>1335</v>
      </c>
      <c r="C178" s="1133"/>
      <c r="D178" s="1134"/>
      <c r="E178" s="1135"/>
      <c r="F178" s="1136"/>
      <c r="G178" s="1137"/>
      <c r="H178" s="1138"/>
      <c r="I178" s="1139"/>
      <c r="J178" s="1140"/>
      <c r="K178" s="1141"/>
      <c r="L178" s="1142"/>
      <c r="M178" s="1142"/>
      <c r="N178" s="1142"/>
      <c r="O178" s="1142"/>
      <c r="P178" s="1143"/>
      <c r="Q178" s="1144"/>
      <c r="R178" s="1145"/>
      <c r="S178" s="1143"/>
      <c r="T178" s="1137"/>
      <c r="U178" s="1137"/>
      <c r="V178" s="1142"/>
      <c r="Y178" s="1114"/>
      <c r="Z178" s="1114"/>
      <c r="AA178" s="1114"/>
      <c r="AB178" s="1114"/>
      <c r="AC178" s="1114"/>
      <c r="AD178" s="1114"/>
      <c r="AE178" s="104"/>
    </row>
    <row r="179" spans="1:31" outlineLevel="1">
      <c r="A179" s="1132">
        <v>2373</v>
      </c>
      <c r="B179" s="105" t="s">
        <v>1335</v>
      </c>
      <c r="C179" s="1133"/>
      <c r="D179" s="1134"/>
      <c r="E179" s="1135"/>
      <c r="F179" s="1136"/>
      <c r="G179" s="1137"/>
      <c r="H179" s="1138"/>
      <c r="I179" s="1139"/>
      <c r="J179" s="1140"/>
      <c r="K179" s="1141"/>
      <c r="L179" s="1142"/>
      <c r="M179" s="1142"/>
      <c r="N179" s="1142"/>
      <c r="O179" s="1142"/>
      <c r="P179" s="1143"/>
      <c r="Q179" s="1144"/>
      <c r="R179" s="1145"/>
      <c r="S179" s="1143"/>
      <c r="T179" s="1137"/>
      <c r="U179" s="1137"/>
      <c r="V179" s="1142"/>
      <c r="Y179" s="1114"/>
      <c r="Z179" s="1114"/>
      <c r="AA179" s="1114"/>
      <c r="AB179" s="1114"/>
      <c r="AC179" s="1114"/>
      <c r="AD179" s="1114"/>
      <c r="AE179" s="104"/>
    </row>
    <row r="180" spans="1:31" outlineLevel="1">
      <c r="A180" s="1132">
        <v>2374</v>
      </c>
      <c r="B180" s="105" t="s">
        <v>1335</v>
      </c>
      <c r="C180" s="1133"/>
      <c r="D180" s="1134"/>
      <c r="E180" s="1135"/>
      <c r="F180" s="1136"/>
      <c r="G180" s="1137"/>
      <c r="H180" s="1138"/>
      <c r="I180" s="1139"/>
      <c r="J180" s="1140"/>
      <c r="K180" s="1141"/>
      <c r="L180" s="1142"/>
      <c r="M180" s="1142"/>
      <c r="N180" s="1142"/>
      <c r="O180" s="1142"/>
      <c r="P180" s="1143"/>
      <c r="Q180" s="1144"/>
      <c r="R180" s="1145"/>
      <c r="S180" s="1143"/>
      <c r="T180" s="1137"/>
      <c r="U180" s="1137"/>
      <c r="V180" s="1142"/>
      <c r="Y180" s="1114"/>
      <c r="Z180" s="1114"/>
      <c r="AA180" s="1114"/>
      <c r="AB180" s="1114"/>
      <c r="AC180" s="1114"/>
      <c r="AD180" s="1114"/>
      <c r="AE180" s="104"/>
    </row>
    <row r="181" spans="1:31" outlineLevel="1">
      <c r="A181" s="1132">
        <v>2375</v>
      </c>
      <c r="B181" s="105" t="s">
        <v>1335</v>
      </c>
      <c r="C181" s="1133"/>
      <c r="D181" s="1134"/>
      <c r="E181" s="1135"/>
      <c r="F181" s="1136"/>
      <c r="G181" s="1137"/>
      <c r="H181" s="1138"/>
      <c r="I181" s="1139"/>
      <c r="J181" s="1140"/>
      <c r="K181" s="1141"/>
      <c r="L181" s="1142"/>
      <c r="M181" s="1142"/>
      <c r="N181" s="1142"/>
      <c r="O181" s="1142"/>
      <c r="P181" s="1143"/>
      <c r="Q181" s="1144"/>
      <c r="R181" s="1145"/>
      <c r="S181" s="1143"/>
      <c r="T181" s="1137"/>
      <c r="U181" s="1137"/>
      <c r="V181" s="1142"/>
      <c r="Y181" s="1114"/>
      <c r="Z181" s="1114"/>
      <c r="AA181" s="1114"/>
      <c r="AB181" s="1114"/>
      <c r="AC181" s="1114"/>
      <c r="AD181" s="1114"/>
      <c r="AE181" s="104"/>
    </row>
    <row r="182" spans="1:31" outlineLevel="1">
      <c r="A182" s="1132">
        <v>2376</v>
      </c>
      <c r="B182" s="105" t="s">
        <v>1335</v>
      </c>
      <c r="C182" s="1133"/>
      <c r="D182" s="1134"/>
      <c r="E182" s="1135"/>
      <c r="F182" s="1136"/>
      <c r="G182" s="1137"/>
      <c r="H182" s="1138"/>
      <c r="I182" s="1139"/>
      <c r="J182" s="1140"/>
      <c r="K182" s="1141"/>
      <c r="L182" s="1142"/>
      <c r="M182" s="1142"/>
      <c r="N182" s="1142"/>
      <c r="O182" s="1142"/>
      <c r="P182" s="1143"/>
      <c r="Q182" s="1144"/>
      <c r="R182" s="1145"/>
      <c r="S182" s="1143"/>
      <c r="T182" s="1137"/>
      <c r="U182" s="1137"/>
      <c r="V182" s="1142"/>
      <c r="Y182" s="1114"/>
      <c r="Z182" s="1114"/>
      <c r="AA182" s="1114"/>
      <c r="AB182" s="1114"/>
      <c r="AC182" s="1114"/>
      <c r="AD182" s="1114"/>
      <c r="AE182" s="104"/>
    </row>
    <row r="183" spans="1:31" outlineLevel="1">
      <c r="A183" s="1132">
        <v>2377</v>
      </c>
      <c r="B183" s="105" t="s">
        <v>1335</v>
      </c>
      <c r="C183" s="1133"/>
      <c r="D183" s="1134"/>
      <c r="E183" s="1135"/>
      <c r="F183" s="1136"/>
      <c r="G183" s="1137"/>
      <c r="H183" s="1138"/>
      <c r="I183" s="1139"/>
      <c r="J183" s="1140"/>
      <c r="K183" s="1141"/>
      <c r="L183" s="1142"/>
      <c r="M183" s="1142"/>
      <c r="N183" s="1142"/>
      <c r="O183" s="1142"/>
      <c r="P183" s="1143"/>
      <c r="Q183" s="1144"/>
      <c r="R183" s="1145"/>
      <c r="S183" s="1143"/>
      <c r="T183" s="1137"/>
      <c r="U183" s="1137"/>
      <c r="V183" s="1142"/>
      <c r="Y183" s="1114"/>
      <c r="Z183" s="1114"/>
      <c r="AA183" s="1114"/>
      <c r="AB183" s="1114"/>
      <c r="AC183" s="1114"/>
      <c r="AD183" s="1114"/>
      <c r="AE183" s="104"/>
    </row>
    <row r="184" spans="1:31" outlineLevel="1">
      <c r="A184" s="1132">
        <v>2378</v>
      </c>
      <c r="B184" s="105" t="s">
        <v>1335</v>
      </c>
      <c r="C184" s="1133"/>
      <c r="D184" s="1134"/>
      <c r="E184" s="1135"/>
      <c r="F184" s="1136"/>
      <c r="G184" s="1137"/>
      <c r="H184" s="1138"/>
      <c r="I184" s="1139"/>
      <c r="J184" s="1140"/>
      <c r="K184" s="1141"/>
      <c r="L184" s="1142"/>
      <c r="M184" s="1142"/>
      <c r="N184" s="1142"/>
      <c r="O184" s="1142"/>
      <c r="P184" s="1143"/>
      <c r="Q184" s="1144"/>
      <c r="R184" s="1145"/>
      <c r="S184" s="1143"/>
      <c r="T184" s="1137"/>
      <c r="U184" s="1137"/>
      <c r="V184" s="1142"/>
      <c r="Y184" s="1114"/>
      <c r="Z184" s="1114"/>
      <c r="AA184" s="1114"/>
      <c r="AB184" s="1114"/>
      <c r="AC184" s="1114"/>
      <c r="AD184" s="1114"/>
      <c r="AE184" s="104"/>
    </row>
    <row r="185" spans="1:31" outlineLevel="1">
      <c r="A185" s="1132">
        <v>2380</v>
      </c>
      <c r="B185" s="105" t="s">
        <v>1336</v>
      </c>
      <c r="C185" s="1133"/>
      <c r="D185" s="1134"/>
      <c r="E185" s="1135"/>
      <c r="F185" s="1136"/>
      <c r="G185" s="1137"/>
      <c r="H185" s="1138"/>
      <c r="I185" s="1139"/>
      <c r="J185" s="1140"/>
      <c r="K185" s="1141"/>
      <c r="L185" s="1142"/>
      <c r="M185" s="1142"/>
      <c r="N185" s="1142"/>
      <c r="O185" s="1142"/>
      <c r="P185" s="1143"/>
      <c r="Q185" s="1144"/>
      <c r="R185" s="1145"/>
      <c r="S185" s="1143"/>
      <c r="T185" s="1137"/>
      <c r="U185" s="1137"/>
      <c r="V185" s="1142"/>
      <c r="Y185" s="1114"/>
      <c r="Z185" s="1114"/>
      <c r="AA185" s="1114"/>
      <c r="AB185" s="1114"/>
      <c r="AC185" s="1114"/>
      <c r="AD185" s="1114"/>
      <c r="AE185" s="104"/>
    </row>
    <row r="186" spans="1:31" outlineLevel="1">
      <c r="A186" s="1132">
        <v>2381</v>
      </c>
      <c r="B186" s="105" t="s">
        <v>1336</v>
      </c>
      <c r="C186" s="1133"/>
      <c r="D186" s="1134"/>
      <c r="E186" s="1135"/>
      <c r="F186" s="1136"/>
      <c r="G186" s="1137"/>
      <c r="H186" s="1138"/>
      <c r="I186" s="1139"/>
      <c r="J186" s="1140"/>
      <c r="K186" s="1141"/>
      <c r="L186" s="1142"/>
      <c r="M186" s="1142"/>
      <c r="N186" s="1142"/>
      <c r="O186" s="1142"/>
      <c r="P186" s="1143"/>
      <c r="Q186" s="1144"/>
      <c r="R186" s="1145"/>
      <c r="S186" s="1143"/>
      <c r="T186" s="1137"/>
      <c r="U186" s="1137"/>
      <c r="V186" s="1142"/>
      <c r="Y186" s="1114"/>
      <c r="Z186" s="1114"/>
      <c r="AA186" s="1114"/>
      <c r="AB186" s="1114"/>
      <c r="AC186" s="1114"/>
      <c r="AD186" s="1114"/>
      <c r="AE186" s="104"/>
    </row>
    <row r="187" spans="1:31" outlineLevel="1">
      <c r="A187" s="1132">
        <v>2382</v>
      </c>
      <c r="B187" s="105" t="s">
        <v>1336</v>
      </c>
      <c r="C187" s="1133"/>
      <c r="D187" s="1134"/>
      <c r="E187" s="1135"/>
      <c r="F187" s="1136"/>
      <c r="G187" s="1137"/>
      <c r="H187" s="1138"/>
      <c r="I187" s="1139"/>
      <c r="J187" s="1140"/>
      <c r="K187" s="1141"/>
      <c r="L187" s="1142"/>
      <c r="M187" s="1142"/>
      <c r="N187" s="1142"/>
      <c r="O187" s="1142"/>
      <c r="P187" s="1143"/>
      <c r="Q187" s="1144"/>
      <c r="R187" s="1145"/>
      <c r="S187" s="1143"/>
      <c r="T187" s="1137"/>
      <c r="U187" s="1137"/>
      <c r="V187" s="1142"/>
      <c r="Y187" s="1114"/>
      <c r="Z187" s="1114"/>
      <c r="AA187" s="1114"/>
      <c r="AB187" s="1114"/>
      <c r="AC187" s="1114"/>
      <c r="AD187" s="1114"/>
      <c r="AE187" s="104"/>
    </row>
    <row r="188" spans="1:31" outlineLevel="1">
      <c r="A188" s="1132">
        <v>2400</v>
      </c>
      <c r="B188" s="105" t="s">
        <v>1337</v>
      </c>
      <c r="C188" s="1133"/>
      <c r="D188" s="1134"/>
      <c r="E188" s="1135"/>
      <c r="F188" s="1136"/>
      <c r="G188" s="1137"/>
      <c r="H188" s="1138"/>
      <c r="I188" s="1139"/>
      <c r="J188" s="1140"/>
      <c r="K188" s="1141"/>
      <c r="L188" s="1142"/>
      <c r="M188" s="1142"/>
      <c r="N188" s="1142"/>
      <c r="O188" s="1142"/>
      <c r="P188" s="1143"/>
      <c r="Q188" s="1144"/>
      <c r="R188" s="1145"/>
      <c r="S188" s="1143"/>
      <c r="T188" s="1137"/>
      <c r="U188" s="1137"/>
      <c r="V188" s="1142"/>
      <c r="Y188" s="1114"/>
      <c r="Z188" s="1114"/>
      <c r="AA188" s="1114"/>
      <c r="AB188" s="1114"/>
      <c r="AC188" s="1114"/>
      <c r="AD188" s="1114"/>
      <c r="AE188" s="104"/>
    </row>
    <row r="189" spans="1:31" outlineLevel="1">
      <c r="A189" s="1132">
        <v>2401</v>
      </c>
      <c r="B189" s="105" t="s">
        <v>1337</v>
      </c>
      <c r="C189" s="1133"/>
      <c r="D189" s="1134"/>
      <c r="E189" s="1135"/>
      <c r="F189" s="1136"/>
      <c r="G189" s="1137"/>
      <c r="H189" s="1138"/>
      <c r="I189" s="1139"/>
      <c r="J189" s="1140"/>
      <c r="K189" s="1141"/>
      <c r="L189" s="1142"/>
      <c r="M189" s="1142"/>
      <c r="N189" s="1142"/>
      <c r="O189" s="1142"/>
      <c r="P189" s="1143"/>
      <c r="Q189" s="1144"/>
      <c r="R189" s="1145"/>
      <c r="S189" s="1143"/>
      <c r="T189" s="1137"/>
      <c r="U189" s="1137"/>
      <c r="V189" s="1142"/>
      <c r="Y189" s="1114"/>
      <c r="Z189" s="1114"/>
      <c r="AA189" s="1114"/>
      <c r="AB189" s="1114"/>
      <c r="AC189" s="1114"/>
      <c r="AD189" s="1114"/>
      <c r="AE189" s="104"/>
    </row>
    <row r="190" spans="1:31" outlineLevel="1">
      <c r="A190" s="1132">
        <v>2402</v>
      </c>
      <c r="B190" s="105" t="s">
        <v>1337</v>
      </c>
      <c r="C190" s="1133"/>
      <c r="D190" s="1134"/>
      <c r="E190" s="1135"/>
      <c r="F190" s="1136"/>
      <c r="G190" s="1137"/>
      <c r="H190" s="1138"/>
      <c r="I190" s="1139"/>
      <c r="J190" s="1140"/>
      <c r="K190" s="1141"/>
      <c r="L190" s="1142"/>
      <c r="M190" s="1142"/>
      <c r="N190" s="1142"/>
      <c r="O190" s="1142"/>
      <c r="P190" s="1143"/>
      <c r="Q190" s="1144"/>
      <c r="R190" s="1145"/>
      <c r="S190" s="1143"/>
      <c r="T190" s="1137"/>
      <c r="U190" s="1137"/>
      <c r="V190" s="1142"/>
      <c r="Y190" s="1114"/>
      <c r="Z190" s="1114"/>
      <c r="AA190" s="1114"/>
      <c r="AB190" s="1114"/>
      <c r="AC190" s="1114"/>
      <c r="AD190" s="1114"/>
      <c r="AE190" s="104"/>
    </row>
    <row r="191" spans="1:31" outlineLevel="1">
      <c r="A191" s="1132">
        <v>2410</v>
      </c>
      <c r="B191" s="105" t="s">
        <v>1338</v>
      </c>
      <c r="C191" s="1133"/>
      <c r="D191" s="1134"/>
      <c r="E191" s="1135"/>
      <c r="F191" s="1136"/>
      <c r="G191" s="1137"/>
      <c r="H191" s="1138"/>
      <c r="I191" s="1139"/>
      <c r="J191" s="1140"/>
      <c r="K191" s="1141"/>
      <c r="L191" s="1142"/>
      <c r="M191" s="1142"/>
      <c r="N191" s="1142"/>
      <c r="O191" s="1142"/>
      <c r="P191" s="1143"/>
      <c r="Q191" s="1144"/>
      <c r="R191" s="1145"/>
      <c r="S191" s="1143"/>
      <c r="T191" s="1137"/>
      <c r="U191" s="1137"/>
      <c r="V191" s="1142"/>
      <c r="Y191" s="1114"/>
      <c r="Z191" s="1114"/>
      <c r="AA191" s="1114"/>
      <c r="AB191" s="1114"/>
      <c r="AC191" s="1114"/>
      <c r="AD191" s="1114"/>
      <c r="AE191" s="104"/>
    </row>
    <row r="192" spans="1:31" outlineLevel="1">
      <c r="A192" s="1132">
        <v>2411</v>
      </c>
      <c r="B192" s="105" t="s">
        <v>1338</v>
      </c>
      <c r="C192" s="1133"/>
      <c r="D192" s="1134"/>
      <c r="E192" s="1135"/>
      <c r="F192" s="1136"/>
      <c r="G192" s="1137"/>
      <c r="H192" s="1138"/>
      <c r="I192" s="1139"/>
      <c r="J192" s="1140"/>
      <c r="K192" s="1141"/>
      <c r="L192" s="1142"/>
      <c r="M192" s="1142"/>
      <c r="N192" s="1142"/>
      <c r="O192" s="1142"/>
      <c r="P192" s="1143"/>
      <c r="Q192" s="1144"/>
      <c r="R192" s="1145"/>
      <c r="S192" s="1143"/>
      <c r="T192" s="1137"/>
      <c r="U192" s="1137"/>
      <c r="V192" s="1142"/>
      <c r="Y192" s="1114"/>
      <c r="Z192" s="1114"/>
      <c r="AA192" s="1114"/>
      <c r="AB192" s="1114"/>
      <c r="AC192" s="1114"/>
      <c r="AD192" s="1114"/>
      <c r="AE192" s="104"/>
    </row>
    <row r="193" spans="1:31" outlineLevel="1">
      <c r="A193" s="1132">
        <v>2412</v>
      </c>
      <c r="B193" s="105" t="s">
        <v>1338</v>
      </c>
      <c r="C193" s="1133"/>
      <c r="D193" s="1134"/>
      <c r="E193" s="1135"/>
      <c r="F193" s="1136"/>
      <c r="G193" s="1137"/>
      <c r="H193" s="1138"/>
      <c r="I193" s="1139"/>
      <c r="J193" s="1140"/>
      <c r="K193" s="1141"/>
      <c r="L193" s="1142"/>
      <c r="M193" s="1142"/>
      <c r="N193" s="1142"/>
      <c r="O193" s="1142"/>
      <c r="P193" s="1143"/>
      <c r="Q193" s="1144"/>
      <c r="R193" s="1145"/>
      <c r="S193" s="1143"/>
      <c r="T193" s="1137"/>
      <c r="U193" s="1137"/>
      <c r="V193" s="1142"/>
      <c r="Y193" s="1114"/>
      <c r="Z193" s="1114"/>
      <c r="AA193" s="1114"/>
      <c r="AB193" s="1114"/>
      <c r="AC193" s="1114"/>
      <c r="AD193" s="1114"/>
      <c r="AE193" s="104"/>
    </row>
    <row r="194" spans="1:31" outlineLevel="1">
      <c r="A194" s="1132">
        <v>2413</v>
      </c>
      <c r="B194" s="105" t="s">
        <v>1338</v>
      </c>
      <c r="C194" s="1133"/>
      <c r="D194" s="1134"/>
      <c r="E194" s="1135"/>
      <c r="F194" s="1136"/>
      <c r="G194" s="1137"/>
      <c r="H194" s="1138"/>
      <c r="I194" s="1139"/>
      <c r="J194" s="1140"/>
      <c r="K194" s="1141"/>
      <c r="L194" s="1142"/>
      <c r="M194" s="1142"/>
      <c r="N194" s="1142"/>
      <c r="O194" s="1142"/>
      <c r="P194" s="1143"/>
      <c r="Q194" s="1144"/>
      <c r="R194" s="1145"/>
      <c r="S194" s="1143"/>
      <c r="T194" s="1137"/>
      <c r="U194" s="1137"/>
      <c r="V194" s="1142"/>
      <c r="Y194" s="1114"/>
      <c r="Z194" s="1114"/>
      <c r="AA194" s="1114"/>
      <c r="AB194" s="1114"/>
      <c r="AC194" s="1114"/>
      <c r="AD194" s="1114"/>
      <c r="AE194" s="104"/>
    </row>
    <row r="195" spans="1:31" outlineLevel="1">
      <c r="A195" s="1132">
        <v>2500</v>
      </c>
      <c r="B195" s="105" t="s">
        <v>1339</v>
      </c>
      <c r="C195" s="1133"/>
      <c r="D195" s="1134"/>
      <c r="E195" s="1135"/>
      <c r="F195" s="1136"/>
      <c r="G195" s="1137"/>
      <c r="H195" s="1138"/>
      <c r="I195" s="1139"/>
      <c r="J195" s="1140"/>
      <c r="K195" s="1141"/>
      <c r="L195" s="1142"/>
      <c r="M195" s="1142"/>
      <c r="N195" s="1142"/>
      <c r="O195" s="1142"/>
      <c r="P195" s="1143"/>
      <c r="Q195" s="1144"/>
      <c r="R195" s="1145"/>
      <c r="S195" s="1143"/>
      <c r="T195" s="1137"/>
      <c r="U195" s="1137"/>
      <c r="V195" s="1142"/>
      <c r="Y195" s="1114"/>
      <c r="Z195" s="1114"/>
      <c r="AA195" s="1114"/>
      <c r="AB195" s="1114"/>
      <c r="AC195" s="1114"/>
      <c r="AD195" s="1114"/>
      <c r="AE195" s="104"/>
    </row>
    <row r="196" spans="1:31" outlineLevel="1">
      <c r="A196" s="1132">
        <v>2501</v>
      </c>
      <c r="B196" s="105" t="s">
        <v>1339</v>
      </c>
      <c r="C196" s="1133"/>
      <c r="D196" s="1134"/>
      <c r="E196" s="1135"/>
      <c r="F196" s="1136"/>
      <c r="G196" s="1137"/>
      <c r="H196" s="1138"/>
      <c r="I196" s="1139"/>
      <c r="J196" s="1140"/>
      <c r="K196" s="1141"/>
      <c r="L196" s="1142"/>
      <c r="M196" s="1142"/>
      <c r="N196" s="1142"/>
      <c r="O196" s="1142"/>
      <c r="P196" s="1143"/>
      <c r="Q196" s="1144"/>
      <c r="R196" s="1145"/>
      <c r="S196" s="1143"/>
      <c r="T196" s="1137"/>
      <c r="U196" s="1137"/>
      <c r="V196" s="1142"/>
      <c r="Y196" s="1114"/>
      <c r="Z196" s="1114"/>
      <c r="AA196" s="1114"/>
      <c r="AB196" s="1114"/>
      <c r="AC196" s="1114"/>
      <c r="AD196" s="1114"/>
      <c r="AE196" s="104"/>
    </row>
    <row r="197" spans="1:31" outlineLevel="1">
      <c r="A197" s="1132">
        <v>2502</v>
      </c>
      <c r="B197" s="105" t="s">
        <v>1339</v>
      </c>
      <c r="C197" s="1133"/>
      <c r="D197" s="1134"/>
      <c r="E197" s="1135"/>
      <c r="F197" s="1136"/>
      <c r="G197" s="1137"/>
      <c r="H197" s="1138"/>
      <c r="I197" s="1139"/>
      <c r="J197" s="1140"/>
      <c r="K197" s="1141"/>
      <c r="L197" s="1142"/>
      <c r="M197" s="1142"/>
      <c r="N197" s="1142"/>
      <c r="O197" s="1142"/>
      <c r="P197" s="1143"/>
      <c r="Q197" s="1144"/>
      <c r="R197" s="1145"/>
      <c r="S197" s="1143"/>
      <c r="T197" s="1137"/>
      <c r="U197" s="1137"/>
      <c r="V197" s="1142"/>
      <c r="Y197" s="1114"/>
      <c r="Z197" s="1114"/>
      <c r="AA197" s="1114"/>
      <c r="AB197" s="1114"/>
      <c r="AC197" s="1114"/>
      <c r="AD197" s="1114"/>
      <c r="AE197" s="104"/>
    </row>
    <row r="198" spans="1:31" outlineLevel="1">
      <c r="A198" s="1132">
        <v>2503</v>
      </c>
      <c r="B198" s="105" t="s">
        <v>1340</v>
      </c>
      <c r="C198" s="1133"/>
      <c r="D198" s="1134"/>
      <c r="E198" s="1135"/>
      <c r="F198" s="1136"/>
      <c r="G198" s="1137"/>
      <c r="H198" s="1138"/>
      <c r="I198" s="1139"/>
      <c r="J198" s="1140"/>
      <c r="K198" s="1141"/>
      <c r="L198" s="1142"/>
      <c r="M198" s="1142"/>
      <c r="N198" s="1142"/>
      <c r="O198" s="1142"/>
      <c r="P198" s="1143"/>
      <c r="Q198" s="1144"/>
      <c r="R198" s="1145"/>
      <c r="S198" s="1143"/>
      <c r="T198" s="1137"/>
      <c r="U198" s="1137"/>
      <c r="V198" s="1142"/>
      <c r="Y198" s="1114"/>
      <c r="Z198" s="1114"/>
      <c r="AA198" s="1114"/>
      <c r="AB198" s="1114"/>
      <c r="AC198" s="1114"/>
      <c r="AD198" s="1114"/>
      <c r="AE198" s="104"/>
    </row>
    <row r="199" spans="1:31" outlineLevel="1">
      <c r="A199" s="1132">
        <v>2504</v>
      </c>
      <c r="B199" s="105" t="s">
        <v>1339</v>
      </c>
      <c r="C199" s="1133"/>
      <c r="D199" s="1134"/>
      <c r="E199" s="1135"/>
      <c r="F199" s="1136"/>
      <c r="G199" s="1137"/>
      <c r="H199" s="1138"/>
      <c r="I199" s="1139"/>
      <c r="J199" s="1140"/>
      <c r="K199" s="1141"/>
      <c r="L199" s="1142"/>
      <c r="M199" s="1142"/>
      <c r="N199" s="1142"/>
      <c r="O199" s="1142"/>
      <c r="P199" s="1143"/>
      <c r="Q199" s="1144"/>
      <c r="R199" s="1145"/>
      <c r="S199" s="1143"/>
      <c r="T199" s="1137"/>
      <c r="U199" s="1137"/>
      <c r="V199" s="1142"/>
      <c r="Y199" s="1114"/>
      <c r="Z199" s="1114"/>
      <c r="AA199" s="1114"/>
      <c r="AB199" s="1114"/>
      <c r="AC199" s="1114"/>
      <c r="AD199" s="1114"/>
      <c r="AE199" s="104"/>
    </row>
    <row r="200" spans="1:31" outlineLevel="1">
      <c r="A200" s="1132">
        <v>2505</v>
      </c>
      <c r="B200" s="105" t="s">
        <v>1339</v>
      </c>
      <c r="C200" s="1133"/>
      <c r="D200" s="1134"/>
      <c r="E200" s="1135"/>
      <c r="F200" s="1136"/>
      <c r="G200" s="1137"/>
      <c r="H200" s="1138"/>
      <c r="I200" s="1139"/>
      <c r="J200" s="1140"/>
      <c r="K200" s="1141"/>
      <c r="L200" s="1142"/>
      <c r="M200" s="1142"/>
      <c r="N200" s="1142"/>
      <c r="O200" s="1142"/>
      <c r="P200" s="1143"/>
      <c r="Q200" s="1144"/>
      <c r="R200" s="1145"/>
      <c r="S200" s="1143"/>
      <c r="T200" s="1137"/>
      <c r="U200" s="1137"/>
      <c r="V200" s="1142"/>
      <c r="Y200" s="1114"/>
      <c r="Z200" s="1114"/>
      <c r="AA200" s="1114"/>
      <c r="AB200" s="1114"/>
      <c r="AC200" s="1114"/>
      <c r="AD200" s="1114"/>
      <c r="AE200" s="104"/>
    </row>
    <row r="201" spans="1:31" outlineLevel="1">
      <c r="A201" s="1132">
        <v>2506</v>
      </c>
      <c r="B201" s="105" t="s">
        <v>1341</v>
      </c>
      <c r="C201" s="1133"/>
      <c r="D201" s="1134"/>
      <c r="E201" s="1135"/>
      <c r="F201" s="1136"/>
      <c r="G201" s="1137"/>
      <c r="H201" s="1138"/>
      <c r="I201" s="1139"/>
      <c r="J201" s="1140"/>
      <c r="K201" s="1141"/>
      <c r="L201" s="1142"/>
      <c r="M201" s="1142"/>
      <c r="N201" s="1142"/>
      <c r="O201" s="1142"/>
      <c r="P201" s="1143"/>
      <c r="Q201" s="1144"/>
      <c r="R201" s="1145"/>
      <c r="S201" s="1143"/>
      <c r="T201" s="1137"/>
      <c r="U201" s="1137"/>
      <c r="V201" s="1142"/>
      <c r="Y201" s="1114"/>
      <c r="Z201" s="1114"/>
      <c r="AA201" s="1114"/>
      <c r="AB201" s="1114"/>
      <c r="AC201" s="1114"/>
      <c r="AD201" s="1114"/>
      <c r="AE201" s="104"/>
    </row>
    <row r="202" spans="1:31" outlineLevel="1">
      <c r="A202" s="1132">
        <v>2507</v>
      </c>
      <c r="B202" s="105" t="s">
        <v>1342</v>
      </c>
      <c r="C202" s="1133"/>
      <c r="D202" s="1134"/>
      <c r="E202" s="1135"/>
      <c r="F202" s="1136"/>
      <c r="G202" s="1137"/>
      <c r="H202" s="1138"/>
      <c r="I202" s="1139"/>
      <c r="J202" s="1140"/>
      <c r="K202" s="1141"/>
      <c r="L202" s="1142"/>
      <c r="M202" s="1142"/>
      <c r="N202" s="1142"/>
      <c r="O202" s="1142"/>
      <c r="P202" s="1143"/>
      <c r="Q202" s="1144"/>
      <c r="R202" s="1145"/>
      <c r="S202" s="1143"/>
      <c r="T202" s="1137"/>
      <c r="U202" s="1137"/>
      <c r="V202" s="1142"/>
      <c r="Y202" s="1114"/>
      <c r="Z202" s="1114"/>
      <c r="AA202" s="1114"/>
      <c r="AB202" s="1114"/>
      <c r="AC202" s="1114"/>
      <c r="AD202" s="1114"/>
      <c r="AE202" s="104"/>
    </row>
    <row r="203" spans="1:31" outlineLevel="1">
      <c r="A203" s="1132">
        <v>2508</v>
      </c>
      <c r="B203" s="105" t="s">
        <v>1342</v>
      </c>
      <c r="C203" s="1133"/>
      <c r="D203" s="1134"/>
      <c r="E203" s="1135"/>
      <c r="F203" s="1136"/>
      <c r="G203" s="1137"/>
      <c r="H203" s="1138"/>
      <c r="I203" s="1139"/>
      <c r="J203" s="1140"/>
      <c r="K203" s="1141"/>
      <c r="L203" s="1142"/>
      <c r="M203" s="1142"/>
      <c r="N203" s="1142"/>
      <c r="O203" s="1142"/>
      <c r="P203" s="1143"/>
      <c r="Q203" s="1144"/>
      <c r="R203" s="1145"/>
      <c r="S203" s="1143"/>
      <c r="T203" s="1137"/>
      <c r="U203" s="1137"/>
      <c r="V203" s="1142"/>
      <c r="Y203" s="1114"/>
      <c r="Z203" s="1114"/>
      <c r="AA203" s="1114"/>
      <c r="AB203" s="1114"/>
      <c r="AC203" s="1114"/>
      <c r="AD203" s="1114"/>
      <c r="AE203" s="104"/>
    </row>
    <row r="204" spans="1:31" outlineLevel="1">
      <c r="A204" s="1132">
        <v>2509</v>
      </c>
      <c r="B204" s="105" t="s">
        <v>1340</v>
      </c>
      <c r="C204" s="1133"/>
      <c r="D204" s="1134"/>
      <c r="E204" s="1135"/>
      <c r="F204" s="1136"/>
      <c r="G204" s="1137"/>
      <c r="H204" s="1138"/>
      <c r="I204" s="1139"/>
      <c r="J204" s="1140"/>
      <c r="K204" s="1141"/>
      <c r="L204" s="1142"/>
      <c r="M204" s="1142"/>
      <c r="N204" s="1142"/>
      <c r="O204" s="1142"/>
      <c r="P204" s="1143"/>
      <c r="Q204" s="1144"/>
      <c r="R204" s="1145"/>
      <c r="S204" s="1143"/>
      <c r="T204" s="1137"/>
      <c r="U204" s="1137"/>
      <c r="V204" s="1142"/>
      <c r="Y204" s="1114"/>
      <c r="Z204" s="1114"/>
      <c r="AA204" s="1114"/>
      <c r="AB204" s="1114"/>
      <c r="AC204" s="1114"/>
      <c r="AD204" s="1114"/>
      <c r="AE204" s="104"/>
    </row>
    <row r="205" spans="1:31" outlineLevel="1">
      <c r="A205" s="1132">
        <v>2510</v>
      </c>
      <c r="B205" s="105" t="s">
        <v>1342</v>
      </c>
      <c r="C205" s="1133"/>
      <c r="D205" s="1134"/>
      <c r="E205" s="1135"/>
      <c r="F205" s="1136"/>
      <c r="G205" s="1137"/>
      <c r="H205" s="1138"/>
      <c r="I205" s="1139"/>
      <c r="J205" s="1140"/>
      <c r="K205" s="1141"/>
      <c r="L205" s="1142"/>
      <c r="M205" s="1142"/>
      <c r="N205" s="1142"/>
      <c r="O205" s="1142"/>
      <c r="P205" s="1143"/>
      <c r="Q205" s="1144"/>
      <c r="R205" s="1145"/>
      <c r="S205" s="1143"/>
      <c r="T205" s="1137"/>
      <c r="U205" s="1137"/>
      <c r="V205" s="1142"/>
      <c r="Y205" s="1114"/>
      <c r="Z205" s="1114"/>
      <c r="AA205" s="1114"/>
      <c r="AB205" s="1114"/>
      <c r="AC205" s="1114"/>
      <c r="AD205" s="1114"/>
      <c r="AE205" s="104"/>
    </row>
    <row r="206" spans="1:31" outlineLevel="1">
      <c r="A206" s="1132">
        <v>2511</v>
      </c>
      <c r="B206" s="105" t="s">
        <v>1342</v>
      </c>
      <c r="C206" s="1133"/>
      <c r="D206" s="1134"/>
      <c r="E206" s="1135"/>
      <c r="F206" s="1136"/>
      <c r="G206" s="1137"/>
      <c r="H206" s="1138"/>
      <c r="I206" s="1139"/>
      <c r="J206" s="1140"/>
      <c r="K206" s="1141"/>
      <c r="L206" s="1142"/>
      <c r="M206" s="1142"/>
      <c r="N206" s="1142"/>
      <c r="O206" s="1142"/>
      <c r="P206" s="1143"/>
      <c r="Q206" s="1144"/>
      <c r="R206" s="1145"/>
      <c r="S206" s="1143"/>
      <c r="T206" s="1137"/>
      <c r="U206" s="1137"/>
      <c r="V206" s="1142"/>
      <c r="Y206" s="1114"/>
      <c r="Z206" s="1114"/>
      <c r="AA206" s="1114"/>
      <c r="AB206" s="1114"/>
      <c r="AC206" s="1114"/>
      <c r="AD206" s="1114"/>
      <c r="AE206" s="104"/>
    </row>
    <row r="207" spans="1:31" outlineLevel="1">
      <c r="A207" s="1132">
        <v>2512</v>
      </c>
      <c r="B207" s="105" t="s">
        <v>1339</v>
      </c>
      <c r="C207" s="1133"/>
      <c r="D207" s="1134"/>
      <c r="E207" s="1135"/>
      <c r="F207" s="1136"/>
      <c r="G207" s="1137"/>
      <c r="H207" s="1138"/>
      <c r="I207" s="1139"/>
      <c r="J207" s="1140"/>
      <c r="K207" s="1141"/>
      <c r="L207" s="1142"/>
      <c r="M207" s="1142"/>
      <c r="N207" s="1142"/>
      <c r="O207" s="1142"/>
      <c r="P207" s="1143"/>
      <c r="Q207" s="1144"/>
      <c r="R207" s="1145"/>
      <c r="S207" s="1143"/>
      <c r="T207" s="1137"/>
      <c r="U207" s="1137"/>
      <c r="V207" s="1142"/>
      <c r="Y207" s="1114"/>
      <c r="Z207" s="1114"/>
      <c r="AA207" s="1114"/>
      <c r="AB207" s="1114"/>
      <c r="AC207" s="1114"/>
      <c r="AD207" s="1114"/>
      <c r="AE207" s="104"/>
    </row>
    <row r="208" spans="1:31" outlineLevel="1">
      <c r="A208" s="1132">
        <v>2513</v>
      </c>
      <c r="B208" s="105" t="s">
        <v>1341</v>
      </c>
      <c r="C208" s="1133"/>
      <c r="D208" s="1134"/>
      <c r="E208" s="1135"/>
      <c r="F208" s="1136"/>
      <c r="G208" s="1137"/>
      <c r="H208" s="1138"/>
      <c r="I208" s="1139"/>
      <c r="J208" s="1140"/>
      <c r="K208" s="1141"/>
      <c r="L208" s="1142"/>
      <c r="M208" s="1142"/>
      <c r="N208" s="1142"/>
      <c r="O208" s="1142"/>
      <c r="P208" s="1143"/>
      <c r="Q208" s="1144"/>
      <c r="R208" s="1145"/>
      <c r="S208" s="1143"/>
      <c r="T208" s="1137"/>
      <c r="U208" s="1137"/>
      <c r="V208" s="1142"/>
      <c r="Y208" s="1114"/>
      <c r="Z208" s="1114"/>
      <c r="AA208" s="1114"/>
      <c r="AB208" s="1114"/>
      <c r="AC208" s="1114"/>
      <c r="AD208" s="1114"/>
      <c r="AE208" s="104"/>
    </row>
    <row r="209" spans="1:31" outlineLevel="1">
      <c r="A209" s="1132">
        <v>2515</v>
      </c>
      <c r="B209" s="105" t="s">
        <v>1343</v>
      </c>
      <c r="C209" s="1133"/>
      <c r="D209" s="1134"/>
      <c r="E209" s="1135"/>
      <c r="F209" s="1136"/>
      <c r="G209" s="1137"/>
      <c r="H209" s="1138"/>
      <c r="I209" s="1139"/>
      <c r="J209" s="1140"/>
      <c r="K209" s="1141"/>
      <c r="L209" s="1142"/>
      <c r="M209" s="1142"/>
      <c r="N209" s="1142"/>
      <c r="O209" s="1142"/>
      <c r="P209" s="1143"/>
      <c r="Q209" s="1144"/>
      <c r="R209" s="1145"/>
      <c r="S209" s="1143"/>
      <c r="T209" s="1137"/>
      <c r="U209" s="1137"/>
      <c r="V209" s="1142"/>
      <c r="Y209" s="1114"/>
      <c r="Z209" s="1114"/>
      <c r="AA209" s="1114"/>
      <c r="AB209" s="1114"/>
      <c r="AC209" s="1114"/>
      <c r="AD209" s="1114"/>
      <c r="AE209" s="104"/>
    </row>
    <row r="210" spans="1:31" outlineLevel="1">
      <c r="A210" s="1132">
        <v>2516</v>
      </c>
      <c r="B210" s="105" t="s">
        <v>1344</v>
      </c>
      <c r="C210" s="1133"/>
      <c r="D210" s="1134"/>
      <c r="E210" s="1135"/>
      <c r="F210" s="1136"/>
      <c r="G210" s="1137"/>
      <c r="H210" s="1138"/>
      <c r="I210" s="1139"/>
      <c r="J210" s="1140"/>
      <c r="K210" s="1141"/>
      <c r="L210" s="1142"/>
      <c r="M210" s="1142"/>
      <c r="N210" s="1142"/>
      <c r="O210" s="1142"/>
      <c r="P210" s="1143"/>
      <c r="Q210" s="1144"/>
      <c r="R210" s="1145"/>
      <c r="S210" s="1143"/>
      <c r="T210" s="1137"/>
      <c r="U210" s="1137"/>
      <c r="V210" s="1142"/>
      <c r="Y210" s="1114"/>
      <c r="Z210" s="1114"/>
      <c r="AA210" s="1114"/>
      <c r="AB210" s="1114"/>
      <c r="AC210" s="1114"/>
      <c r="AD210" s="1114"/>
      <c r="AE210" s="104"/>
    </row>
    <row r="211" spans="1:31" outlineLevel="1">
      <c r="A211" s="1132">
        <v>2517</v>
      </c>
      <c r="B211" s="105" t="s">
        <v>1340</v>
      </c>
      <c r="C211" s="1133"/>
      <c r="D211" s="1134"/>
      <c r="E211" s="1135"/>
      <c r="F211" s="1136"/>
      <c r="G211" s="1137"/>
      <c r="H211" s="1138"/>
      <c r="I211" s="1139"/>
      <c r="J211" s="1140"/>
      <c r="K211" s="1141"/>
      <c r="L211" s="1142"/>
      <c r="M211" s="1142"/>
      <c r="N211" s="1142"/>
      <c r="O211" s="1142"/>
      <c r="P211" s="1143"/>
      <c r="Q211" s="1144"/>
      <c r="R211" s="1145"/>
      <c r="S211" s="1143"/>
      <c r="T211" s="1137"/>
      <c r="U211" s="1137"/>
      <c r="V211" s="1142"/>
      <c r="Y211" s="1114"/>
      <c r="Z211" s="1114"/>
      <c r="AA211" s="1114"/>
      <c r="AB211" s="1114"/>
      <c r="AC211" s="1114"/>
      <c r="AD211" s="1114"/>
      <c r="AE211" s="104"/>
    </row>
    <row r="212" spans="1:31" outlineLevel="1">
      <c r="A212" s="1132">
        <v>2518</v>
      </c>
      <c r="B212" s="105" t="s">
        <v>1340</v>
      </c>
      <c r="C212" s="1133"/>
      <c r="D212" s="1134"/>
      <c r="E212" s="1135"/>
      <c r="F212" s="1136"/>
      <c r="G212" s="1137"/>
      <c r="H212" s="1138"/>
      <c r="I212" s="1139"/>
      <c r="J212" s="1140"/>
      <c r="K212" s="1141"/>
      <c r="L212" s="1142"/>
      <c r="M212" s="1142"/>
      <c r="N212" s="1142"/>
      <c r="O212" s="1142"/>
      <c r="P212" s="1143"/>
      <c r="Q212" s="1144"/>
      <c r="R212" s="1145"/>
      <c r="S212" s="1143"/>
      <c r="T212" s="1137"/>
      <c r="U212" s="1137"/>
      <c r="V212" s="1142"/>
      <c r="Y212" s="1114"/>
      <c r="Z212" s="1114"/>
      <c r="AA212" s="1114"/>
      <c r="AB212" s="1114"/>
      <c r="AC212" s="1114"/>
      <c r="AD212" s="1114"/>
      <c r="AE212" s="104"/>
    </row>
    <row r="213" spans="1:31" outlineLevel="1">
      <c r="A213" s="1132">
        <v>2519</v>
      </c>
      <c r="B213" s="105" t="s">
        <v>1342</v>
      </c>
      <c r="C213" s="1133"/>
      <c r="D213" s="1134"/>
      <c r="E213" s="1135"/>
      <c r="F213" s="1136"/>
      <c r="G213" s="1137"/>
      <c r="H213" s="1138"/>
      <c r="I213" s="1139"/>
      <c r="J213" s="1140"/>
      <c r="K213" s="1141"/>
      <c r="L213" s="1142"/>
      <c r="M213" s="1142"/>
      <c r="N213" s="1142"/>
      <c r="O213" s="1142"/>
      <c r="P213" s="1143"/>
      <c r="Q213" s="1144"/>
      <c r="R213" s="1145"/>
      <c r="S213" s="1143"/>
      <c r="T213" s="1137"/>
      <c r="U213" s="1137"/>
      <c r="V213" s="1142"/>
      <c r="Y213" s="1114"/>
      <c r="Z213" s="1114"/>
      <c r="AA213" s="1114"/>
      <c r="AB213" s="1114"/>
      <c r="AC213" s="1114"/>
      <c r="AD213" s="1114"/>
      <c r="AE213" s="104"/>
    </row>
    <row r="214" spans="1:31" outlineLevel="1">
      <c r="A214" s="1132">
        <v>2520</v>
      </c>
      <c r="B214" s="105" t="s">
        <v>1339</v>
      </c>
      <c r="C214" s="1133"/>
      <c r="D214" s="1134"/>
      <c r="E214" s="1135"/>
      <c r="F214" s="1136"/>
      <c r="G214" s="1137"/>
      <c r="H214" s="1138"/>
      <c r="I214" s="1139"/>
      <c r="J214" s="1140"/>
      <c r="K214" s="1141"/>
      <c r="L214" s="1142"/>
      <c r="M214" s="1142"/>
      <c r="N214" s="1142"/>
      <c r="O214" s="1142"/>
      <c r="P214" s="1143"/>
      <c r="Q214" s="1144"/>
      <c r="R214" s="1145"/>
      <c r="S214" s="1143"/>
      <c r="T214" s="1137"/>
      <c r="U214" s="1137"/>
      <c r="V214" s="1142"/>
      <c r="Y214" s="1114"/>
      <c r="Z214" s="1114"/>
      <c r="AA214" s="1114"/>
      <c r="AB214" s="1114"/>
      <c r="AC214" s="1114"/>
      <c r="AD214" s="1114"/>
      <c r="AE214" s="104"/>
    </row>
    <row r="215" spans="1:31" outlineLevel="1">
      <c r="A215" s="1132">
        <v>2521</v>
      </c>
      <c r="B215" s="105" t="s">
        <v>1342</v>
      </c>
      <c r="C215" s="1133"/>
      <c r="D215" s="1134"/>
      <c r="E215" s="1135"/>
      <c r="F215" s="1136"/>
      <c r="G215" s="1137"/>
      <c r="H215" s="1138"/>
      <c r="I215" s="1139"/>
      <c r="J215" s="1140"/>
      <c r="K215" s="1141"/>
      <c r="L215" s="1142"/>
      <c r="M215" s="1142"/>
      <c r="N215" s="1142"/>
      <c r="O215" s="1142"/>
      <c r="P215" s="1143"/>
      <c r="Q215" s="1144"/>
      <c r="R215" s="1145"/>
      <c r="S215" s="1143"/>
      <c r="T215" s="1137"/>
      <c r="U215" s="1137"/>
      <c r="V215" s="1142"/>
      <c r="Y215" s="1114"/>
      <c r="Z215" s="1114"/>
      <c r="AA215" s="1114"/>
      <c r="AB215" s="1114"/>
      <c r="AC215" s="1114"/>
      <c r="AD215" s="1114"/>
      <c r="AE215" s="104"/>
    </row>
    <row r="216" spans="1:31" s="163" customFormat="1" outlineLevel="1">
      <c r="A216" s="1132">
        <v>2523</v>
      </c>
      <c r="B216" s="105" t="s">
        <v>1345</v>
      </c>
      <c r="C216" s="1133"/>
      <c r="D216" s="1134"/>
      <c r="E216" s="1135"/>
      <c r="F216" s="1136"/>
      <c r="G216" s="1137"/>
      <c r="H216" s="1138"/>
      <c r="I216" s="1139"/>
      <c r="J216" s="1140"/>
      <c r="K216" s="1141"/>
      <c r="L216" s="1142"/>
      <c r="M216" s="1142"/>
      <c r="N216" s="1142"/>
      <c r="O216" s="1142"/>
      <c r="P216" s="1143"/>
      <c r="Q216" s="1144"/>
      <c r="R216" s="1145"/>
      <c r="S216" s="1143"/>
      <c r="T216" s="1137"/>
      <c r="U216" s="1137"/>
      <c r="V216" s="1142"/>
      <c r="Y216" s="1146"/>
      <c r="Z216" s="1146"/>
      <c r="AA216" s="1146"/>
      <c r="AB216" s="1146"/>
      <c r="AC216" s="1146"/>
      <c r="AD216" s="1146"/>
      <c r="AE216" s="673"/>
    </row>
    <row r="217" spans="1:31" outlineLevel="1">
      <c r="A217" s="1132">
        <v>2524</v>
      </c>
      <c r="B217" s="105" t="s">
        <v>1345</v>
      </c>
      <c r="C217" s="1133"/>
      <c r="D217" s="1134"/>
      <c r="E217" s="1135"/>
      <c r="F217" s="1136"/>
      <c r="G217" s="1137"/>
      <c r="H217" s="1138"/>
      <c r="I217" s="1139"/>
      <c r="J217" s="1140"/>
      <c r="K217" s="1141"/>
      <c r="L217" s="1142"/>
      <c r="M217" s="1142"/>
      <c r="N217" s="1142"/>
      <c r="O217" s="1142"/>
      <c r="P217" s="1143"/>
      <c r="Q217" s="1144"/>
      <c r="R217" s="1145"/>
      <c r="S217" s="1143"/>
      <c r="T217" s="1137"/>
      <c r="U217" s="1137"/>
      <c r="V217" s="1142"/>
      <c r="Y217" s="1114"/>
      <c r="Z217" s="1114"/>
      <c r="AA217" s="1114"/>
      <c r="AB217" s="1114"/>
      <c r="AC217" s="1114"/>
      <c r="AD217" s="1114"/>
      <c r="AE217" s="104"/>
    </row>
    <row r="218" spans="1:31" outlineLevel="1">
      <c r="A218" s="1132">
        <v>2525</v>
      </c>
      <c r="B218" s="105" t="s">
        <v>1345</v>
      </c>
      <c r="C218" s="1133"/>
      <c r="D218" s="1134"/>
      <c r="E218" s="1135"/>
      <c r="F218" s="1136"/>
      <c r="G218" s="1137"/>
      <c r="H218" s="1138"/>
      <c r="I218" s="1139"/>
      <c r="J218" s="1140"/>
      <c r="K218" s="1141"/>
      <c r="L218" s="1142"/>
      <c r="M218" s="1142"/>
      <c r="N218" s="1142"/>
      <c r="O218" s="1142"/>
      <c r="P218" s="1143"/>
      <c r="Q218" s="1144"/>
      <c r="R218" s="1145"/>
      <c r="S218" s="1143"/>
      <c r="T218" s="1137"/>
      <c r="U218" s="1137"/>
      <c r="V218" s="1142"/>
      <c r="Y218" s="1114"/>
      <c r="Z218" s="1114"/>
      <c r="AA218" s="1114"/>
      <c r="AB218" s="1114"/>
      <c r="AC218" s="1114"/>
      <c r="AD218" s="1114"/>
      <c r="AE218" s="104"/>
    </row>
    <row r="219" spans="1:31" outlineLevel="1">
      <c r="A219" s="1132">
        <v>2526</v>
      </c>
      <c r="B219" s="105" t="s">
        <v>1339</v>
      </c>
      <c r="C219" s="1133"/>
      <c r="D219" s="1134"/>
      <c r="E219" s="1135"/>
      <c r="F219" s="1136"/>
      <c r="G219" s="1137"/>
      <c r="H219" s="1138"/>
      <c r="I219" s="1139"/>
      <c r="J219" s="1140"/>
      <c r="K219" s="1141"/>
      <c r="L219" s="1142"/>
      <c r="M219" s="1142"/>
      <c r="N219" s="1142"/>
      <c r="O219" s="1142"/>
      <c r="P219" s="1143"/>
      <c r="Q219" s="1144"/>
      <c r="R219" s="1145"/>
      <c r="S219" s="1143"/>
      <c r="T219" s="1137"/>
      <c r="U219" s="1137"/>
      <c r="V219" s="1142"/>
      <c r="Y219" s="1114"/>
      <c r="Z219" s="1114"/>
      <c r="AA219" s="1114"/>
      <c r="AB219" s="1114"/>
      <c r="AC219" s="1114"/>
      <c r="AD219" s="1114"/>
      <c r="AE219" s="104"/>
    </row>
    <row r="220" spans="1:31" outlineLevel="1">
      <c r="A220" s="1132">
        <v>2527</v>
      </c>
      <c r="B220" s="105" t="s">
        <v>1342</v>
      </c>
      <c r="C220" s="1133"/>
      <c r="D220" s="1134"/>
      <c r="E220" s="1135"/>
      <c r="F220" s="1136"/>
      <c r="G220" s="1137"/>
      <c r="H220" s="1138"/>
      <c r="I220" s="1139"/>
      <c r="J220" s="1140"/>
      <c r="K220" s="1141"/>
      <c r="L220" s="1142"/>
      <c r="M220" s="1142"/>
      <c r="N220" s="1142"/>
      <c r="O220" s="1142"/>
      <c r="P220" s="1143"/>
      <c r="Q220" s="1144"/>
      <c r="R220" s="1145"/>
      <c r="S220" s="1143"/>
      <c r="T220" s="1137"/>
      <c r="U220" s="1137"/>
      <c r="V220" s="1142"/>
      <c r="Y220" s="1114"/>
      <c r="Z220" s="1114"/>
      <c r="AA220" s="1114"/>
      <c r="AB220" s="1114"/>
      <c r="AC220" s="1114"/>
      <c r="AD220" s="1114"/>
      <c r="AE220" s="104"/>
    </row>
    <row r="221" spans="1:31" outlineLevel="1">
      <c r="A221" s="1132">
        <v>2528</v>
      </c>
      <c r="B221" s="105" t="s">
        <v>1339</v>
      </c>
      <c r="C221" s="1133"/>
      <c r="D221" s="1134"/>
      <c r="E221" s="1135"/>
      <c r="F221" s="1136"/>
      <c r="G221" s="1137"/>
      <c r="H221" s="1138"/>
      <c r="I221" s="1139"/>
      <c r="J221" s="1140"/>
      <c r="K221" s="1141"/>
      <c r="L221" s="1142"/>
      <c r="M221" s="1142"/>
      <c r="N221" s="1142"/>
      <c r="O221" s="1142"/>
      <c r="P221" s="1143"/>
      <c r="Q221" s="1144"/>
      <c r="R221" s="1145"/>
      <c r="S221" s="1143"/>
      <c r="T221" s="1137"/>
      <c r="U221" s="1137"/>
      <c r="V221" s="1142"/>
      <c r="Y221" s="1114"/>
      <c r="Z221" s="1114"/>
      <c r="AA221" s="1114"/>
      <c r="AB221" s="1114"/>
      <c r="AC221" s="1114"/>
      <c r="AD221" s="1114"/>
      <c r="AE221" s="104"/>
    </row>
    <row r="222" spans="1:31" outlineLevel="1">
      <c r="A222" s="1132">
        <v>2529</v>
      </c>
      <c r="B222" s="105" t="s">
        <v>1340</v>
      </c>
      <c r="C222" s="1133"/>
      <c r="D222" s="1134"/>
      <c r="E222" s="1135"/>
      <c r="F222" s="1136"/>
      <c r="G222" s="1137"/>
      <c r="H222" s="1138"/>
      <c r="I222" s="1139"/>
      <c r="J222" s="1140"/>
      <c r="K222" s="1141"/>
      <c r="L222" s="1142"/>
      <c r="M222" s="1142"/>
      <c r="N222" s="1142"/>
      <c r="O222" s="1142"/>
      <c r="P222" s="1143"/>
      <c r="Q222" s="1144"/>
      <c r="R222" s="1145"/>
      <c r="S222" s="1143"/>
      <c r="T222" s="1137"/>
      <c r="U222" s="1137"/>
      <c r="V222" s="1142"/>
      <c r="Y222" s="1114"/>
      <c r="Z222" s="1114"/>
      <c r="AA222" s="1114"/>
      <c r="AB222" s="1114"/>
      <c r="AC222" s="1114"/>
      <c r="AD222" s="1114"/>
      <c r="AE222" s="104"/>
    </row>
    <row r="223" spans="1:31" outlineLevel="1">
      <c r="A223" s="1132">
        <v>2530</v>
      </c>
      <c r="B223" s="105" t="s">
        <v>1340</v>
      </c>
      <c r="C223" s="1133"/>
      <c r="D223" s="1134"/>
      <c r="E223" s="1135"/>
      <c r="F223" s="1136"/>
      <c r="G223" s="1137"/>
      <c r="H223" s="1138"/>
      <c r="I223" s="1139"/>
      <c r="J223" s="1140"/>
      <c r="K223" s="1141"/>
      <c r="L223" s="1142"/>
      <c r="M223" s="1142"/>
      <c r="N223" s="1142"/>
      <c r="O223" s="1142"/>
      <c r="P223" s="1143"/>
      <c r="Q223" s="1144"/>
      <c r="R223" s="1145"/>
      <c r="S223" s="1143"/>
      <c r="T223" s="1137"/>
      <c r="U223" s="1137"/>
      <c r="V223" s="1142"/>
      <c r="Y223" s="1114"/>
      <c r="Z223" s="1114"/>
      <c r="AA223" s="1114"/>
      <c r="AB223" s="1114"/>
      <c r="AC223" s="1114"/>
      <c r="AD223" s="1114"/>
      <c r="AE223" s="104"/>
    </row>
    <row r="224" spans="1:31" outlineLevel="1">
      <c r="A224" s="1132">
        <v>2531</v>
      </c>
      <c r="B224" s="105" t="s">
        <v>1339</v>
      </c>
      <c r="C224" s="1133"/>
      <c r="D224" s="1134"/>
      <c r="E224" s="1135"/>
      <c r="F224" s="1136"/>
      <c r="G224" s="1137"/>
      <c r="H224" s="1138"/>
      <c r="I224" s="1139"/>
      <c r="J224" s="1140"/>
      <c r="K224" s="1141"/>
      <c r="L224" s="1142"/>
      <c r="M224" s="1142"/>
      <c r="N224" s="1142"/>
      <c r="O224" s="1142"/>
      <c r="P224" s="1143"/>
      <c r="Q224" s="1144"/>
      <c r="R224" s="1145"/>
      <c r="S224" s="1143"/>
      <c r="T224" s="1137"/>
      <c r="U224" s="1137"/>
      <c r="V224" s="1142"/>
      <c r="Y224" s="1114"/>
      <c r="Z224" s="1114"/>
      <c r="AA224" s="1114"/>
      <c r="AB224" s="1114"/>
      <c r="AC224" s="1114"/>
      <c r="AD224" s="1114"/>
      <c r="AE224" s="104"/>
    </row>
    <row r="225" spans="1:31" outlineLevel="1">
      <c r="A225" s="1132">
        <v>2532</v>
      </c>
      <c r="B225" s="105" t="s">
        <v>1339</v>
      </c>
      <c r="C225" s="1133"/>
      <c r="D225" s="1134"/>
      <c r="E225" s="1135"/>
      <c r="F225" s="1136"/>
      <c r="G225" s="1137"/>
      <c r="H225" s="1138"/>
      <c r="I225" s="1139"/>
      <c r="J225" s="1140"/>
      <c r="K225" s="1141"/>
      <c r="L225" s="1142"/>
      <c r="M225" s="1142"/>
      <c r="N225" s="1142"/>
      <c r="O225" s="1142"/>
      <c r="P225" s="1143"/>
      <c r="Q225" s="1144"/>
      <c r="R225" s="1145"/>
      <c r="S225" s="1143"/>
      <c r="T225" s="1137"/>
      <c r="U225" s="1137"/>
      <c r="V225" s="1142"/>
      <c r="Y225" s="1114"/>
      <c r="Z225" s="1114"/>
      <c r="AA225" s="1114"/>
      <c r="AB225" s="1114"/>
      <c r="AC225" s="1114"/>
      <c r="AD225" s="1114"/>
      <c r="AE225" s="104"/>
    </row>
    <row r="226" spans="1:31" outlineLevel="1">
      <c r="A226" s="1132">
        <v>2533</v>
      </c>
      <c r="B226" s="105" t="s">
        <v>1341</v>
      </c>
      <c r="C226" s="1133"/>
      <c r="D226" s="1134"/>
      <c r="E226" s="1135"/>
      <c r="F226" s="1136"/>
      <c r="G226" s="1137"/>
      <c r="H226" s="1138"/>
      <c r="I226" s="1139"/>
      <c r="J226" s="1140"/>
      <c r="K226" s="1141"/>
      <c r="L226" s="1142"/>
      <c r="M226" s="1142"/>
      <c r="N226" s="1142"/>
      <c r="O226" s="1142"/>
      <c r="P226" s="1143"/>
      <c r="Q226" s="1144"/>
      <c r="R226" s="1145"/>
      <c r="S226" s="1143"/>
      <c r="T226" s="1137"/>
      <c r="U226" s="1137"/>
      <c r="V226" s="1142"/>
      <c r="Y226" s="1114"/>
      <c r="Z226" s="1114"/>
      <c r="AA226" s="1114"/>
      <c r="AB226" s="1114"/>
      <c r="AC226" s="1114"/>
      <c r="AD226" s="1114"/>
      <c r="AE226" s="104"/>
    </row>
    <row r="227" spans="1:31" outlineLevel="1">
      <c r="A227" s="1132">
        <v>2534</v>
      </c>
      <c r="B227" s="105" t="s">
        <v>1339</v>
      </c>
      <c r="C227" s="1133"/>
      <c r="D227" s="1134"/>
      <c r="E227" s="1135"/>
      <c r="F227" s="1136"/>
      <c r="G227" s="1137"/>
      <c r="H227" s="1138"/>
      <c r="I227" s="1139"/>
      <c r="J227" s="1140"/>
      <c r="K227" s="1141"/>
      <c r="L227" s="1142"/>
      <c r="M227" s="1142"/>
      <c r="N227" s="1142"/>
      <c r="O227" s="1142"/>
      <c r="P227" s="1143"/>
      <c r="Q227" s="1144"/>
      <c r="R227" s="1145"/>
      <c r="S227" s="1143"/>
      <c r="T227" s="1137"/>
      <c r="U227" s="1137"/>
      <c r="V227" s="1142"/>
      <c r="Y227" s="1114"/>
      <c r="Z227" s="1114"/>
      <c r="AA227" s="1114"/>
      <c r="AB227" s="1114"/>
      <c r="AC227" s="1114"/>
      <c r="AD227" s="1114"/>
      <c r="AE227" s="104"/>
    </row>
    <row r="228" spans="1:31" outlineLevel="1">
      <c r="A228" s="1132">
        <v>2535</v>
      </c>
      <c r="B228" s="105" t="s">
        <v>1339</v>
      </c>
      <c r="C228" s="1133"/>
      <c r="D228" s="1134"/>
      <c r="E228" s="1135"/>
      <c r="F228" s="1136"/>
      <c r="G228" s="1137"/>
      <c r="H228" s="1138"/>
      <c r="I228" s="1139"/>
      <c r="J228" s="1140"/>
      <c r="K228" s="1141"/>
      <c r="L228" s="1142"/>
      <c r="M228" s="1142"/>
      <c r="N228" s="1142"/>
      <c r="O228" s="1142"/>
      <c r="P228" s="1143"/>
      <c r="Q228" s="1144"/>
      <c r="R228" s="1145"/>
      <c r="S228" s="1143"/>
      <c r="T228" s="1137"/>
      <c r="U228" s="1137"/>
      <c r="V228" s="1142"/>
      <c r="Y228" s="1114"/>
      <c r="Z228" s="1114"/>
      <c r="AA228" s="1114"/>
      <c r="AB228" s="1114"/>
      <c r="AC228" s="1114"/>
      <c r="AD228" s="1114"/>
      <c r="AE228" s="104"/>
    </row>
    <row r="229" spans="1:31" outlineLevel="1">
      <c r="A229" s="1132">
        <v>2536</v>
      </c>
      <c r="B229" s="105" t="s">
        <v>1339</v>
      </c>
      <c r="C229" s="1133"/>
      <c r="D229" s="1134"/>
      <c r="E229" s="1135"/>
      <c r="F229" s="1136"/>
      <c r="G229" s="1137"/>
      <c r="H229" s="1138"/>
      <c r="I229" s="1139"/>
      <c r="J229" s="1140"/>
      <c r="K229" s="1141"/>
      <c r="L229" s="1142"/>
      <c r="M229" s="1142"/>
      <c r="N229" s="1142"/>
      <c r="O229" s="1142"/>
      <c r="P229" s="1143"/>
      <c r="Q229" s="1144"/>
      <c r="R229" s="1145"/>
      <c r="S229" s="1143"/>
      <c r="T229" s="1137"/>
      <c r="U229" s="1137"/>
      <c r="V229" s="1142"/>
      <c r="Y229" s="1114"/>
      <c r="Z229" s="1114"/>
      <c r="AA229" s="1114"/>
      <c r="AB229" s="1114"/>
      <c r="AC229" s="1114"/>
      <c r="AD229" s="1114"/>
      <c r="AE229" s="104"/>
    </row>
    <row r="230" spans="1:31" outlineLevel="1">
      <c r="A230" s="1132">
        <v>2537</v>
      </c>
      <c r="B230" s="105" t="s">
        <v>1339</v>
      </c>
      <c r="C230" s="1133"/>
      <c r="D230" s="1134"/>
      <c r="E230" s="1135"/>
      <c r="F230" s="1136"/>
      <c r="G230" s="1137"/>
      <c r="H230" s="1138"/>
      <c r="I230" s="1139"/>
      <c r="J230" s="1140"/>
      <c r="K230" s="1141"/>
      <c r="L230" s="1142"/>
      <c r="M230" s="1142"/>
      <c r="N230" s="1142"/>
      <c r="O230" s="1142"/>
      <c r="P230" s="1143"/>
      <c r="Q230" s="1144"/>
      <c r="R230" s="1145"/>
      <c r="S230" s="1143"/>
      <c r="T230" s="1137"/>
      <c r="U230" s="1137"/>
      <c r="V230" s="1142"/>
      <c r="Y230" s="1114"/>
      <c r="Z230" s="1114"/>
      <c r="AA230" s="1114"/>
      <c r="AB230" s="1114"/>
      <c r="AC230" s="1114"/>
      <c r="AD230" s="1114"/>
      <c r="AE230" s="104"/>
    </row>
    <row r="231" spans="1:31" outlineLevel="1">
      <c r="A231" s="1132">
        <v>2538</v>
      </c>
      <c r="B231" s="105" t="s">
        <v>1339</v>
      </c>
      <c r="C231" s="1133"/>
      <c r="D231" s="1134"/>
      <c r="E231" s="1135"/>
      <c r="F231" s="1136"/>
      <c r="G231" s="1137"/>
      <c r="H231" s="1138"/>
      <c r="I231" s="1139"/>
      <c r="J231" s="1140"/>
      <c r="K231" s="1141"/>
      <c r="L231" s="1142"/>
      <c r="M231" s="1142"/>
      <c r="N231" s="1142"/>
      <c r="O231" s="1142"/>
      <c r="P231" s="1143"/>
      <c r="Q231" s="1144"/>
      <c r="R231" s="1145"/>
      <c r="S231" s="1143"/>
      <c r="T231" s="1137"/>
      <c r="U231" s="1137"/>
      <c r="V231" s="1142"/>
      <c r="Y231" s="1114"/>
      <c r="Z231" s="1114"/>
      <c r="AA231" s="1114"/>
      <c r="AB231" s="1114"/>
      <c r="AC231" s="1114"/>
      <c r="AD231" s="1114"/>
      <c r="AE231" s="104"/>
    </row>
    <row r="232" spans="1:31" outlineLevel="1">
      <c r="A232" s="1132">
        <v>2539</v>
      </c>
      <c r="B232" s="105" t="s">
        <v>1339</v>
      </c>
      <c r="C232" s="1133"/>
      <c r="D232" s="1134"/>
      <c r="E232" s="1135"/>
      <c r="F232" s="1136"/>
      <c r="G232" s="1137"/>
      <c r="H232" s="1138"/>
      <c r="I232" s="1139"/>
      <c r="J232" s="1140"/>
      <c r="K232" s="1141"/>
      <c r="L232" s="1142"/>
      <c r="M232" s="1142"/>
      <c r="N232" s="1142"/>
      <c r="O232" s="1142"/>
      <c r="P232" s="1143"/>
      <c r="Q232" s="1144"/>
      <c r="R232" s="1145"/>
      <c r="S232" s="1143"/>
      <c r="T232" s="1137"/>
      <c r="U232" s="1137"/>
      <c r="V232" s="1142"/>
      <c r="Y232" s="1114"/>
      <c r="Z232" s="1114"/>
      <c r="AA232" s="1114"/>
      <c r="AB232" s="1114"/>
      <c r="AC232" s="1114"/>
      <c r="AD232" s="1114"/>
      <c r="AE232" s="104"/>
    </row>
    <row r="233" spans="1:31" outlineLevel="1">
      <c r="A233" s="1132">
        <v>2541</v>
      </c>
      <c r="B233" s="105" t="s">
        <v>1339</v>
      </c>
      <c r="C233" s="1133"/>
      <c r="D233" s="1134"/>
      <c r="E233" s="1135"/>
      <c r="F233" s="1136"/>
      <c r="G233" s="1137"/>
      <c r="H233" s="1138"/>
      <c r="I233" s="1139"/>
      <c r="J233" s="1140"/>
      <c r="K233" s="1141"/>
      <c r="L233" s="1142"/>
      <c r="M233" s="1142"/>
      <c r="N233" s="1142"/>
      <c r="O233" s="1142"/>
      <c r="P233" s="1143"/>
      <c r="Q233" s="1144"/>
      <c r="R233" s="1145"/>
      <c r="S233" s="1143"/>
      <c r="T233" s="1137"/>
      <c r="U233" s="1137"/>
      <c r="V233" s="1142"/>
      <c r="Y233" s="1114"/>
      <c r="Z233" s="1114"/>
      <c r="AA233" s="1114"/>
      <c r="AB233" s="1114"/>
      <c r="AC233" s="1114"/>
      <c r="AD233" s="1114"/>
      <c r="AE233" s="104"/>
    </row>
    <row r="234" spans="1:31" outlineLevel="1">
      <c r="A234" s="1132">
        <v>2542</v>
      </c>
      <c r="B234" s="105" t="s">
        <v>1339</v>
      </c>
      <c r="C234" s="1133"/>
      <c r="D234" s="1134"/>
      <c r="E234" s="1135"/>
      <c r="F234" s="1136"/>
      <c r="G234" s="1137"/>
      <c r="H234" s="1138"/>
      <c r="I234" s="1139"/>
      <c r="J234" s="1140"/>
      <c r="K234" s="1141"/>
      <c r="L234" s="1142"/>
      <c r="M234" s="1142"/>
      <c r="N234" s="1142"/>
      <c r="O234" s="1142"/>
      <c r="P234" s="1143"/>
      <c r="Q234" s="1144"/>
      <c r="R234" s="1145"/>
      <c r="S234" s="1143"/>
      <c r="T234" s="1137"/>
      <c r="U234" s="1137"/>
      <c r="V234" s="1142"/>
    </row>
    <row r="235" spans="1:31" outlineLevel="1">
      <c r="A235" s="1132">
        <v>2550</v>
      </c>
      <c r="B235" s="105" t="s">
        <v>1346</v>
      </c>
      <c r="C235" s="1133"/>
      <c r="D235" s="1134"/>
      <c r="E235" s="1135"/>
      <c r="F235" s="1136"/>
      <c r="G235" s="1137"/>
      <c r="H235" s="1138"/>
      <c r="I235" s="1139"/>
      <c r="J235" s="1140"/>
      <c r="K235" s="1141"/>
      <c r="L235" s="1142"/>
      <c r="M235" s="1142"/>
      <c r="N235" s="1142"/>
      <c r="O235" s="1142"/>
      <c r="P235" s="1143"/>
      <c r="Q235" s="1144"/>
      <c r="R235" s="1145"/>
      <c r="S235" s="1143"/>
      <c r="T235" s="1137"/>
      <c r="U235" s="1137"/>
      <c r="V235" s="1142"/>
    </row>
    <row r="236" spans="1:31" outlineLevel="1">
      <c r="A236" s="1132">
        <v>2551</v>
      </c>
      <c r="B236" s="105" t="s">
        <v>1346</v>
      </c>
      <c r="C236" s="1133"/>
      <c r="D236" s="1134"/>
      <c r="E236" s="1135"/>
      <c r="F236" s="1136"/>
      <c r="G236" s="1137"/>
      <c r="H236" s="1138"/>
      <c r="I236" s="1139"/>
      <c r="J236" s="1140"/>
      <c r="K236" s="1141"/>
      <c r="L236" s="1142"/>
      <c r="M236" s="1142"/>
      <c r="N236" s="1142"/>
      <c r="O236" s="1142"/>
      <c r="P236" s="1143"/>
      <c r="Q236" s="1144"/>
      <c r="R236" s="1145"/>
      <c r="S236" s="1143"/>
      <c r="T236" s="1137"/>
      <c r="U236" s="1137"/>
      <c r="V236" s="1142"/>
    </row>
    <row r="237" spans="1:31" outlineLevel="1">
      <c r="A237" s="1132">
        <v>2552</v>
      </c>
      <c r="B237" s="105" t="s">
        <v>1346</v>
      </c>
      <c r="C237" s="1133"/>
      <c r="D237" s="1134"/>
      <c r="E237" s="1135"/>
      <c r="F237" s="1136"/>
      <c r="G237" s="1137"/>
      <c r="H237" s="1138"/>
      <c r="I237" s="1139"/>
      <c r="J237" s="1140"/>
      <c r="K237" s="1141"/>
      <c r="L237" s="1142"/>
      <c r="M237" s="1142"/>
      <c r="N237" s="1142"/>
      <c r="O237" s="1142"/>
      <c r="P237" s="1143"/>
      <c r="Q237" s="1144"/>
      <c r="R237" s="1145"/>
      <c r="S237" s="1143"/>
      <c r="T237" s="1137"/>
      <c r="U237" s="1137"/>
      <c r="V237" s="1142"/>
    </row>
    <row r="238" spans="1:31" outlineLevel="1">
      <c r="A238" s="1132">
        <v>2553</v>
      </c>
      <c r="B238" s="105" t="s">
        <v>1346</v>
      </c>
      <c r="C238" s="1133"/>
      <c r="D238" s="1134"/>
      <c r="E238" s="1135"/>
      <c r="F238" s="1136"/>
      <c r="G238" s="1137"/>
      <c r="H238" s="1138"/>
      <c r="I238" s="1139"/>
      <c r="J238" s="1140"/>
      <c r="K238" s="1141"/>
      <c r="L238" s="1142"/>
      <c r="M238" s="1142"/>
      <c r="N238" s="1142"/>
      <c r="O238" s="1142"/>
      <c r="P238" s="1143"/>
      <c r="Q238" s="1144"/>
      <c r="R238" s="1145"/>
      <c r="S238" s="1143"/>
      <c r="T238" s="1137"/>
      <c r="U238" s="1137"/>
      <c r="V238" s="1142"/>
    </row>
    <row r="239" spans="1:31" outlineLevel="1">
      <c r="A239" s="1132">
        <v>2554</v>
      </c>
      <c r="B239" s="105" t="s">
        <v>1346</v>
      </c>
      <c r="C239" s="1133"/>
      <c r="D239" s="1134"/>
      <c r="E239" s="1135"/>
      <c r="F239" s="1136"/>
      <c r="G239" s="1137"/>
      <c r="H239" s="1138"/>
      <c r="I239" s="1139"/>
      <c r="J239" s="1140"/>
      <c r="K239" s="1141"/>
      <c r="L239" s="1142"/>
      <c r="M239" s="1142"/>
      <c r="N239" s="1142"/>
      <c r="O239" s="1142"/>
      <c r="P239" s="1143"/>
      <c r="Q239" s="1144"/>
      <c r="R239" s="1145"/>
      <c r="S239" s="1143"/>
      <c r="T239" s="1137"/>
      <c r="U239" s="1137"/>
      <c r="V239" s="1142"/>
    </row>
    <row r="240" spans="1:31" outlineLevel="1">
      <c r="A240" s="1132">
        <v>2555</v>
      </c>
      <c r="B240" s="105" t="s">
        <v>1346</v>
      </c>
      <c r="C240" s="1133"/>
      <c r="D240" s="1134"/>
      <c r="E240" s="1135"/>
      <c r="F240" s="1136"/>
      <c r="G240" s="1137"/>
      <c r="H240" s="1138"/>
      <c r="I240" s="1139"/>
      <c r="J240" s="1140"/>
      <c r="K240" s="1141"/>
      <c r="L240" s="1142"/>
      <c r="M240" s="1142"/>
      <c r="N240" s="1142"/>
      <c r="O240" s="1142"/>
      <c r="P240" s="1143"/>
      <c r="Q240" s="1144"/>
      <c r="R240" s="1145"/>
      <c r="S240" s="1143"/>
      <c r="T240" s="1137"/>
      <c r="U240" s="1137"/>
      <c r="V240" s="1142"/>
    </row>
    <row r="241" spans="1:22" outlineLevel="1">
      <c r="A241" s="1132">
        <v>2556</v>
      </c>
      <c r="B241" s="105" t="s">
        <v>1346</v>
      </c>
      <c r="C241" s="1133"/>
      <c r="D241" s="1134"/>
      <c r="E241" s="1135"/>
      <c r="F241" s="1136"/>
      <c r="G241" s="1137"/>
      <c r="H241" s="1138"/>
      <c r="I241" s="1139"/>
      <c r="J241" s="1140"/>
      <c r="K241" s="1141"/>
      <c r="L241" s="1142"/>
      <c r="M241" s="1142"/>
      <c r="N241" s="1142"/>
      <c r="O241" s="1142"/>
      <c r="P241" s="1143"/>
      <c r="Q241" s="1144"/>
      <c r="R241" s="1145"/>
      <c r="S241" s="1143"/>
      <c r="T241" s="1137"/>
      <c r="U241" s="1137"/>
      <c r="V241" s="1142"/>
    </row>
    <row r="242" spans="1:22" outlineLevel="1">
      <c r="A242" s="1132">
        <v>2560</v>
      </c>
      <c r="B242" s="105" t="s">
        <v>1347</v>
      </c>
      <c r="C242" s="1133"/>
      <c r="D242" s="1134"/>
      <c r="E242" s="1135"/>
      <c r="F242" s="1136"/>
      <c r="G242" s="1137"/>
      <c r="H242" s="1138"/>
      <c r="I242" s="1139"/>
      <c r="J242" s="1140"/>
      <c r="K242" s="1141"/>
      <c r="L242" s="1142"/>
      <c r="M242" s="1142"/>
      <c r="N242" s="1142"/>
      <c r="O242" s="1142"/>
      <c r="P242" s="1143"/>
      <c r="Q242" s="1144"/>
      <c r="R242" s="1145"/>
      <c r="S242" s="1143"/>
      <c r="T242" s="1137"/>
      <c r="U242" s="1137"/>
      <c r="V242" s="1142"/>
    </row>
    <row r="243" spans="1:22" outlineLevel="1">
      <c r="A243" s="1132">
        <v>2570</v>
      </c>
      <c r="B243" s="105" t="s">
        <v>1348</v>
      </c>
      <c r="C243" s="1133"/>
      <c r="D243" s="1134"/>
      <c r="E243" s="1135"/>
      <c r="F243" s="1136"/>
      <c r="G243" s="1137"/>
      <c r="H243" s="1138"/>
      <c r="I243" s="1139"/>
      <c r="J243" s="1140"/>
      <c r="K243" s="1141"/>
      <c r="L243" s="1142"/>
      <c r="M243" s="1142"/>
      <c r="N243" s="1142"/>
      <c r="O243" s="1142"/>
      <c r="P243" s="1143"/>
      <c r="Q243" s="1144"/>
      <c r="R243" s="1145"/>
      <c r="S243" s="1143"/>
      <c r="T243" s="1137"/>
      <c r="U243" s="1137"/>
      <c r="V243" s="1142"/>
    </row>
    <row r="244" spans="1:22" outlineLevel="1">
      <c r="A244" s="1132">
        <v>2600</v>
      </c>
      <c r="B244" s="105" t="s">
        <v>1349</v>
      </c>
      <c r="C244" s="1133"/>
      <c r="D244" s="1134"/>
      <c r="E244" s="1135"/>
      <c r="F244" s="1136"/>
      <c r="G244" s="1137"/>
      <c r="H244" s="1138"/>
      <c r="I244" s="1139"/>
      <c r="J244" s="1140"/>
      <c r="K244" s="1141"/>
      <c r="L244" s="1142"/>
      <c r="M244" s="1142"/>
      <c r="N244" s="1142"/>
      <c r="O244" s="1142"/>
      <c r="P244" s="1143"/>
      <c r="Q244" s="1144"/>
      <c r="R244" s="1145"/>
      <c r="S244" s="1143"/>
      <c r="T244" s="1137"/>
      <c r="U244" s="1137"/>
      <c r="V244" s="1142"/>
    </row>
    <row r="245" spans="1:22" outlineLevel="1">
      <c r="A245" s="1132">
        <v>2610</v>
      </c>
      <c r="B245" s="105" t="s">
        <v>1350</v>
      </c>
      <c r="C245" s="1133"/>
      <c r="D245" s="1134"/>
      <c r="E245" s="1135"/>
      <c r="F245" s="1136"/>
      <c r="G245" s="1137"/>
      <c r="H245" s="1138"/>
      <c r="I245" s="1139"/>
      <c r="J245" s="1140"/>
      <c r="K245" s="1141"/>
      <c r="L245" s="1142"/>
      <c r="M245" s="1142"/>
      <c r="N245" s="1142"/>
      <c r="O245" s="1142"/>
      <c r="P245" s="1143"/>
      <c r="Q245" s="1144"/>
      <c r="R245" s="1145"/>
      <c r="S245" s="1143"/>
      <c r="T245" s="1137"/>
      <c r="U245" s="1137"/>
      <c r="V245" s="1142"/>
    </row>
    <row r="246" spans="1:22" outlineLevel="1">
      <c r="A246" s="1132">
        <v>2611</v>
      </c>
      <c r="B246" s="105" t="s">
        <v>1350</v>
      </c>
      <c r="C246" s="1133"/>
      <c r="D246" s="1134"/>
      <c r="E246" s="1135"/>
      <c r="F246" s="1136"/>
      <c r="G246" s="1137"/>
      <c r="H246" s="1138"/>
      <c r="I246" s="1139"/>
      <c r="J246" s="1140"/>
      <c r="K246" s="1141"/>
      <c r="L246" s="1142"/>
      <c r="M246" s="1142"/>
      <c r="N246" s="1142"/>
      <c r="O246" s="1142"/>
      <c r="P246" s="1143"/>
      <c r="Q246" s="1144"/>
      <c r="R246" s="1145"/>
      <c r="S246" s="1143"/>
      <c r="T246" s="1137"/>
      <c r="U246" s="1137"/>
      <c r="V246" s="1142"/>
    </row>
    <row r="247" spans="1:22" outlineLevel="1">
      <c r="A247" s="1132">
        <v>2612</v>
      </c>
      <c r="B247" s="105" t="s">
        <v>1350</v>
      </c>
      <c r="C247" s="1133"/>
      <c r="D247" s="1134"/>
      <c r="E247" s="1135"/>
      <c r="F247" s="1136"/>
      <c r="G247" s="1137"/>
      <c r="H247" s="1138"/>
      <c r="I247" s="1139"/>
      <c r="J247" s="1140"/>
      <c r="K247" s="1141"/>
      <c r="L247" s="1142"/>
      <c r="M247" s="1142"/>
      <c r="N247" s="1142"/>
      <c r="O247" s="1142"/>
      <c r="P247" s="1143"/>
      <c r="Q247" s="1144"/>
      <c r="R247" s="1145"/>
      <c r="S247" s="1143"/>
      <c r="T247" s="1137"/>
      <c r="U247" s="1137"/>
      <c r="V247" s="1142"/>
    </row>
    <row r="248" spans="1:22" outlineLevel="1">
      <c r="A248" s="1132">
        <v>2613</v>
      </c>
      <c r="B248" s="105" t="s">
        <v>1350</v>
      </c>
      <c r="C248" s="1133"/>
      <c r="D248" s="1134"/>
      <c r="E248" s="1135"/>
      <c r="F248" s="1136"/>
      <c r="G248" s="1137"/>
      <c r="H248" s="1138"/>
      <c r="I248" s="1139"/>
      <c r="J248" s="1140"/>
      <c r="K248" s="1141"/>
      <c r="L248" s="1142"/>
      <c r="M248" s="1142"/>
      <c r="N248" s="1142"/>
      <c r="O248" s="1142"/>
      <c r="P248" s="1143"/>
      <c r="Q248" s="1144"/>
      <c r="R248" s="1145"/>
      <c r="S248" s="1143"/>
      <c r="T248" s="1137"/>
      <c r="U248" s="1137"/>
      <c r="V248" s="1142"/>
    </row>
    <row r="249" spans="1:22" outlineLevel="1">
      <c r="A249" s="1132">
        <v>2700</v>
      </c>
      <c r="B249" s="105" t="s">
        <v>1351</v>
      </c>
      <c r="C249" s="1133"/>
      <c r="D249" s="1134"/>
      <c r="E249" s="1135"/>
      <c r="F249" s="1136"/>
      <c r="G249" s="1137"/>
      <c r="H249" s="1138"/>
      <c r="I249" s="1139"/>
      <c r="J249" s="1140"/>
      <c r="K249" s="1141"/>
      <c r="L249" s="1142"/>
      <c r="M249" s="1142"/>
      <c r="N249" s="1142"/>
      <c r="O249" s="1142"/>
      <c r="P249" s="1143"/>
      <c r="Q249" s="1144"/>
      <c r="R249" s="1145"/>
      <c r="S249" s="1143"/>
      <c r="T249" s="1137"/>
      <c r="U249" s="1137"/>
      <c r="V249" s="1142"/>
    </row>
    <row r="250" spans="1:22" outlineLevel="1">
      <c r="A250" s="1132">
        <v>2701</v>
      </c>
      <c r="B250" s="105" t="s">
        <v>1352</v>
      </c>
      <c r="C250" s="1133"/>
      <c r="D250" s="1134"/>
      <c r="E250" s="1135"/>
      <c r="F250" s="1136"/>
      <c r="G250" s="1137"/>
      <c r="H250" s="1138"/>
      <c r="I250" s="1139"/>
      <c r="J250" s="1140"/>
      <c r="K250" s="1141"/>
      <c r="L250" s="1142"/>
      <c r="M250" s="1142"/>
      <c r="N250" s="1142"/>
      <c r="O250" s="1142"/>
      <c r="P250" s="1143"/>
      <c r="Q250" s="1144"/>
      <c r="R250" s="1145"/>
      <c r="S250" s="1143"/>
      <c r="T250" s="1137"/>
      <c r="U250" s="1137"/>
      <c r="V250" s="1142"/>
    </row>
    <row r="251" spans="1:22" outlineLevel="1">
      <c r="A251" s="1132">
        <v>2702</v>
      </c>
      <c r="B251" s="105" t="s">
        <v>1351</v>
      </c>
      <c r="C251" s="1133"/>
      <c r="D251" s="1134"/>
      <c r="E251" s="1135"/>
      <c r="F251" s="1136"/>
      <c r="G251" s="1137"/>
      <c r="H251" s="1138"/>
      <c r="I251" s="1139"/>
      <c r="J251" s="1140"/>
      <c r="K251" s="1141"/>
      <c r="L251" s="1142"/>
      <c r="M251" s="1142"/>
      <c r="N251" s="1142"/>
      <c r="O251" s="1142"/>
      <c r="P251" s="1143"/>
      <c r="Q251" s="1144"/>
      <c r="R251" s="1145"/>
      <c r="S251" s="1143"/>
      <c r="T251" s="1137"/>
      <c r="U251" s="1137"/>
      <c r="V251" s="1142"/>
    </row>
    <row r="252" spans="1:22" outlineLevel="1">
      <c r="A252" s="1132">
        <v>2710</v>
      </c>
      <c r="B252" s="105" t="s">
        <v>1353</v>
      </c>
      <c r="C252" s="1133"/>
      <c r="D252" s="1134"/>
      <c r="E252" s="1135"/>
      <c r="F252" s="1136"/>
      <c r="G252" s="1137"/>
      <c r="H252" s="1138"/>
      <c r="I252" s="1139"/>
      <c r="J252" s="1140"/>
      <c r="K252" s="1141"/>
      <c r="L252" s="1142"/>
      <c r="M252" s="1142"/>
      <c r="N252" s="1142"/>
      <c r="O252" s="1142"/>
      <c r="P252" s="1143"/>
      <c r="Q252" s="1144"/>
      <c r="R252" s="1145"/>
      <c r="S252" s="1143"/>
      <c r="T252" s="1137"/>
      <c r="U252" s="1137"/>
      <c r="V252" s="1142"/>
    </row>
    <row r="253" spans="1:22" outlineLevel="1">
      <c r="A253" s="1132">
        <v>2711</v>
      </c>
      <c r="B253" s="105" t="s">
        <v>1353</v>
      </c>
      <c r="C253" s="1133"/>
      <c r="D253" s="1134"/>
      <c r="E253" s="1135"/>
      <c r="F253" s="1136"/>
      <c r="G253" s="1137"/>
      <c r="H253" s="1138"/>
      <c r="I253" s="1139"/>
      <c r="J253" s="1140"/>
      <c r="K253" s="1141"/>
      <c r="L253" s="1142"/>
      <c r="M253" s="1142"/>
      <c r="N253" s="1142"/>
      <c r="O253" s="1142"/>
      <c r="P253" s="1143"/>
      <c r="Q253" s="1144"/>
      <c r="R253" s="1145"/>
      <c r="S253" s="1143"/>
      <c r="T253" s="1137"/>
      <c r="U253" s="1137"/>
      <c r="V253" s="1142"/>
    </row>
    <row r="254" spans="1:22" outlineLevel="1">
      <c r="A254" s="1132">
        <v>2712</v>
      </c>
      <c r="B254" s="105" t="s">
        <v>1353</v>
      </c>
      <c r="C254" s="1133"/>
      <c r="D254" s="1134"/>
      <c r="E254" s="1135"/>
      <c r="F254" s="1136"/>
      <c r="G254" s="1137"/>
      <c r="H254" s="1138"/>
      <c r="I254" s="1139"/>
      <c r="J254" s="1140"/>
      <c r="K254" s="1141"/>
      <c r="L254" s="1142"/>
      <c r="M254" s="1142"/>
      <c r="N254" s="1142"/>
      <c r="O254" s="1142"/>
      <c r="P254" s="1143"/>
      <c r="Q254" s="1144"/>
      <c r="R254" s="1145"/>
      <c r="S254" s="1143"/>
      <c r="T254" s="1137"/>
      <c r="U254" s="1137"/>
      <c r="V254" s="1142"/>
    </row>
    <row r="255" spans="1:22" outlineLevel="1">
      <c r="A255" s="1132">
        <v>2720</v>
      </c>
      <c r="B255" s="105" t="s">
        <v>1354</v>
      </c>
      <c r="C255" s="1133"/>
      <c r="D255" s="1134"/>
      <c r="E255" s="1135"/>
      <c r="F255" s="1136"/>
      <c r="G255" s="1137"/>
      <c r="H255" s="1138"/>
      <c r="I255" s="1139"/>
      <c r="J255" s="1140"/>
      <c r="K255" s="1141"/>
      <c r="L255" s="1142"/>
      <c r="M255" s="1142"/>
      <c r="N255" s="1142"/>
      <c r="O255" s="1142"/>
      <c r="P255" s="1143"/>
      <c r="Q255" s="1144"/>
      <c r="R255" s="1145"/>
      <c r="S255" s="1143"/>
      <c r="T255" s="1137"/>
      <c r="U255" s="1137"/>
      <c r="V255" s="1142"/>
    </row>
    <row r="256" spans="1:22" outlineLevel="1">
      <c r="A256" s="1132">
        <v>2721</v>
      </c>
      <c r="B256" s="105" t="s">
        <v>1354</v>
      </c>
      <c r="C256" s="1133"/>
      <c r="D256" s="1134"/>
      <c r="E256" s="1135"/>
      <c r="F256" s="1136"/>
      <c r="G256" s="1137"/>
      <c r="H256" s="1138"/>
      <c r="I256" s="1139"/>
      <c r="J256" s="1140"/>
      <c r="K256" s="1141"/>
      <c r="L256" s="1142"/>
      <c r="M256" s="1142"/>
      <c r="N256" s="1142"/>
      <c r="O256" s="1142"/>
      <c r="P256" s="1143"/>
      <c r="Q256" s="1144"/>
      <c r="R256" s="1145"/>
      <c r="S256" s="1143"/>
      <c r="T256" s="1137"/>
      <c r="U256" s="1137"/>
      <c r="V256" s="1142"/>
    </row>
    <row r="257" spans="1:22" outlineLevel="1">
      <c r="A257" s="1132">
        <v>2722</v>
      </c>
      <c r="B257" s="105" t="s">
        <v>1354</v>
      </c>
      <c r="C257" s="1133"/>
      <c r="D257" s="1134"/>
      <c r="E257" s="1135"/>
      <c r="F257" s="1136"/>
      <c r="G257" s="1137"/>
      <c r="H257" s="1138"/>
      <c r="I257" s="1139"/>
      <c r="J257" s="1140"/>
      <c r="K257" s="1141"/>
      <c r="L257" s="1142"/>
      <c r="M257" s="1142"/>
      <c r="N257" s="1142"/>
      <c r="O257" s="1142"/>
      <c r="P257" s="1143"/>
      <c r="Q257" s="1144"/>
      <c r="R257" s="1145"/>
      <c r="S257" s="1143"/>
      <c r="T257" s="1137"/>
      <c r="U257" s="1137"/>
      <c r="V257" s="1142"/>
    </row>
    <row r="258" spans="1:22" outlineLevel="1">
      <c r="A258" s="1132">
        <v>2723</v>
      </c>
      <c r="B258" s="105" t="s">
        <v>1354</v>
      </c>
      <c r="C258" s="1133"/>
      <c r="D258" s="1134"/>
      <c r="E258" s="1135"/>
      <c r="F258" s="1136"/>
      <c r="G258" s="1137"/>
      <c r="H258" s="1138"/>
      <c r="I258" s="1139"/>
      <c r="J258" s="1140"/>
      <c r="K258" s="1141"/>
      <c r="L258" s="1142"/>
      <c r="M258" s="1142"/>
      <c r="N258" s="1142"/>
      <c r="O258" s="1142"/>
      <c r="P258" s="1143"/>
      <c r="Q258" s="1144"/>
      <c r="R258" s="1145"/>
      <c r="S258" s="1143"/>
      <c r="T258" s="1137"/>
      <c r="U258" s="1137"/>
      <c r="V258" s="1142"/>
    </row>
    <row r="259" spans="1:22" outlineLevel="1">
      <c r="A259" s="1132">
        <v>2724</v>
      </c>
      <c r="B259" s="105" t="s">
        <v>1355</v>
      </c>
      <c r="C259" s="1133"/>
      <c r="D259" s="1134"/>
      <c r="E259" s="1135"/>
      <c r="F259" s="1136"/>
      <c r="G259" s="1137"/>
      <c r="H259" s="1138"/>
      <c r="I259" s="1139"/>
      <c r="J259" s="1140"/>
      <c r="K259" s="1141"/>
      <c r="L259" s="1142"/>
      <c r="M259" s="1142"/>
      <c r="N259" s="1142"/>
      <c r="O259" s="1142"/>
      <c r="P259" s="1143"/>
      <c r="Q259" s="1144"/>
      <c r="R259" s="1145"/>
      <c r="S259" s="1143"/>
      <c r="T259" s="1137"/>
      <c r="U259" s="1137"/>
      <c r="V259" s="1142"/>
    </row>
    <row r="260" spans="1:22" outlineLevel="1">
      <c r="A260" s="1132">
        <v>2725</v>
      </c>
      <c r="B260" s="105" t="s">
        <v>1354</v>
      </c>
      <c r="C260" s="1133"/>
      <c r="D260" s="1134"/>
      <c r="E260" s="1135"/>
      <c r="F260" s="1136"/>
      <c r="G260" s="1137"/>
      <c r="H260" s="1138"/>
      <c r="I260" s="1139"/>
      <c r="J260" s="1140"/>
      <c r="K260" s="1141"/>
      <c r="L260" s="1142"/>
      <c r="M260" s="1142"/>
      <c r="N260" s="1142"/>
      <c r="O260" s="1142"/>
      <c r="P260" s="1143"/>
      <c r="Q260" s="1144"/>
      <c r="R260" s="1145"/>
      <c r="S260" s="1143"/>
      <c r="T260" s="1137"/>
      <c r="U260" s="1137"/>
      <c r="V260" s="1142"/>
    </row>
    <row r="261" spans="1:22" outlineLevel="1">
      <c r="A261" s="1132">
        <v>2730</v>
      </c>
      <c r="B261" s="105" t="s">
        <v>1356</v>
      </c>
      <c r="C261" s="1133"/>
      <c r="D261" s="1134"/>
      <c r="E261" s="1135"/>
      <c r="F261" s="1136"/>
      <c r="G261" s="1137"/>
      <c r="H261" s="1138"/>
      <c r="I261" s="1139"/>
      <c r="J261" s="1140"/>
      <c r="K261" s="1141"/>
      <c r="L261" s="1142"/>
      <c r="M261" s="1142"/>
      <c r="N261" s="1142"/>
      <c r="O261" s="1142"/>
      <c r="P261" s="1143"/>
      <c r="Q261" s="1144"/>
      <c r="R261" s="1145"/>
      <c r="S261" s="1143"/>
      <c r="T261" s="1137"/>
      <c r="U261" s="1137"/>
      <c r="V261" s="1142"/>
    </row>
    <row r="262" spans="1:22" outlineLevel="1">
      <c r="A262" s="1132">
        <v>2731</v>
      </c>
      <c r="B262" s="105" t="s">
        <v>1357</v>
      </c>
      <c r="C262" s="1133"/>
      <c r="D262" s="1134"/>
      <c r="E262" s="1135"/>
      <c r="F262" s="1136"/>
      <c r="G262" s="1137"/>
      <c r="H262" s="1138"/>
      <c r="I262" s="1139"/>
      <c r="J262" s="1140"/>
      <c r="K262" s="1141"/>
      <c r="L262" s="1142"/>
      <c r="M262" s="1142"/>
      <c r="N262" s="1142"/>
      <c r="O262" s="1142"/>
      <c r="P262" s="1143"/>
      <c r="Q262" s="1144"/>
      <c r="R262" s="1145"/>
      <c r="S262" s="1143"/>
      <c r="T262" s="1137"/>
      <c r="U262" s="1137"/>
      <c r="V262" s="1142"/>
    </row>
    <row r="263" spans="1:22" outlineLevel="1">
      <c r="A263" s="1132">
        <v>2810</v>
      </c>
      <c r="B263" s="105" t="s">
        <v>1358</v>
      </c>
      <c r="C263" s="1133"/>
      <c r="D263" s="1134"/>
      <c r="E263" s="1135"/>
      <c r="F263" s="1136"/>
      <c r="G263" s="1137"/>
      <c r="H263" s="1138"/>
      <c r="I263" s="1139"/>
      <c r="J263" s="1140"/>
      <c r="K263" s="1141"/>
      <c r="L263" s="1142"/>
      <c r="M263" s="1142"/>
      <c r="N263" s="1142"/>
      <c r="O263" s="1142"/>
      <c r="P263" s="1143"/>
      <c r="Q263" s="1144"/>
      <c r="R263" s="1145"/>
      <c r="S263" s="1143"/>
      <c r="T263" s="1137"/>
      <c r="U263" s="1137"/>
      <c r="V263" s="1142"/>
    </row>
    <row r="264" spans="1:22" outlineLevel="1">
      <c r="A264" s="1132">
        <v>2811</v>
      </c>
      <c r="B264" s="105" t="s">
        <v>1359</v>
      </c>
      <c r="C264" s="1133"/>
      <c r="D264" s="1134"/>
      <c r="E264" s="1135"/>
      <c r="F264" s="1136"/>
      <c r="G264" s="1137"/>
      <c r="H264" s="1138"/>
      <c r="I264" s="1139"/>
      <c r="J264" s="1140"/>
      <c r="K264" s="1141"/>
      <c r="L264" s="1142"/>
      <c r="M264" s="1142"/>
      <c r="N264" s="1142"/>
      <c r="O264" s="1142"/>
      <c r="P264" s="1143"/>
      <c r="Q264" s="1144"/>
      <c r="R264" s="1145"/>
      <c r="S264" s="1143"/>
      <c r="T264" s="1137"/>
      <c r="U264" s="1137"/>
      <c r="V264" s="1142"/>
    </row>
    <row r="265" spans="1:22" outlineLevel="1">
      <c r="A265" s="1132">
        <v>2812</v>
      </c>
      <c r="B265" s="105" t="s">
        <v>1360</v>
      </c>
      <c r="C265" s="1133"/>
      <c r="D265" s="1134"/>
      <c r="E265" s="1135"/>
      <c r="F265" s="1136"/>
      <c r="G265" s="1137"/>
      <c r="H265" s="1138"/>
      <c r="I265" s="1139"/>
      <c r="J265" s="1140"/>
      <c r="K265" s="1141"/>
      <c r="L265" s="1142"/>
      <c r="M265" s="1142"/>
      <c r="N265" s="1142"/>
      <c r="O265" s="1142"/>
      <c r="P265" s="1143"/>
      <c r="Q265" s="1144"/>
      <c r="R265" s="1145"/>
      <c r="S265" s="1143"/>
      <c r="T265" s="1137"/>
      <c r="U265" s="1137"/>
      <c r="V265" s="1142"/>
    </row>
    <row r="266" spans="1:22" outlineLevel="1">
      <c r="A266" s="1132">
        <v>2813</v>
      </c>
      <c r="B266" s="105" t="s">
        <v>1359</v>
      </c>
      <c r="C266" s="1133"/>
      <c r="D266" s="1134"/>
      <c r="E266" s="1135"/>
      <c r="F266" s="1136"/>
      <c r="G266" s="1137"/>
      <c r="H266" s="1138"/>
      <c r="I266" s="1139"/>
      <c r="J266" s="1140"/>
      <c r="K266" s="1141"/>
      <c r="L266" s="1142"/>
      <c r="M266" s="1142"/>
      <c r="N266" s="1142"/>
      <c r="O266" s="1142"/>
      <c r="P266" s="1143"/>
      <c r="Q266" s="1144"/>
      <c r="R266" s="1145"/>
      <c r="S266" s="1143"/>
      <c r="T266" s="1137"/>
      <c r="U266" s="1137"/>
      <c r="V266" s="1142"/>
    </row>
    <row r="267" spans="1:22" outlineLevel="1">
      <c r="A267" s="1132">
        <v>2820</v>
      </c>
      <c r="B267" s="105" t="s">
        <v>1361</v>
      </c>
      <c r="C267" s="1133"/>
      <c r="D267" s="1134"/>
      <c r="E267" s="1135"/>
      <c r="F267" s="1136"/>
      <c r="G267" s="1137"/>
      <c r="H267" s="1138"/>
      <c r="I267" s="1139"/>
      <c r="J267" s="1140"/>
      <c r="K267" s="1141"/>
      <c r="L267" s="1142"/>
      <c r="M267" s="1142"/>
      <c r="N267" s="1142"/>
      <c r="O267" s="1142"/>
      <c r="P267" s="1143"/>
      <c r="Q267" s="1144"/>
      <c r="R267" s="1145"/>
      <c r="S267" s="1143"/>
      <c r="T267" s="1137"/>
      <c r="U267" s="1137"/>
      <c r="V267" s="1142"/>
    </row>
    <row r="268" spans="1:22" outlineLevel="1">
      <c r="A268" s="1132">
        <v>2830</v>
      </c>
      <c r="B268" s="105" t="s">
        <v>1362</v>
      </c>
      <c r="C268" s="1133"/>
      <c r="D268" s="1134"/>
      <c r="E268" s="1135"/>
      <c r="F268" s="1136"/>
      <c r="G268" s="1137"/>
      <c r="H268" s="1138"/>
      <c r="I268" s="1139"/>
      <c r="J268" s="1140"/>
      <c r="K268" s="1141"/>
      <c r="L268" s="1142"/>
      <c r="M268" s="1142"/>
      <c r="N268" s="1142"/>
      <c r="O268" s="1142"/>
      <c r="P268" s="1143"/>
      <c r="Q268" s="1144"/>
      <c r="R268" s="1145"/>
      <c r="S268" s="1143"/>
      <c r="T268" s="1137"/>
      <c r="U268" s="1137"/>
      <c r="V268" s="1142"/>
    </row>
    <row r="269" spans="1:22" outlineLevel="1">
      <c r="A269" s="1132">
        <v>2831</v>
      </c>
      <c r="B269" s="105" t="s">
        <v>1363</v>
      </c>
      <c r="C269" s="1133"/>
      <c r="D269" s="1134"/>
      <c r="E269" s="1135"/>
      <c r="F269" s="1136"/>
      <c r="G269" s="1137"/>
      <c r="H269" s="1138"/>
      <c r="I269" s="1139"/>
      <c r="J269" s="1140"/>
      <c r="K269" s="1141"/>
      <c r="L269" s="1142"/>
      <c r="M269" s="1142"/>
      <c r="N269" s="1142"/>
      <c r="O269" s="1142"/>
      <c r="P269" s="1143"/>
      <c r="Q269" s="1144"/>
      <c r="R269" s="1145"/>
      <c r="S269" s="1143"/>
      <c r="T269" s="1137"/>
      <c r="U269" s="1137"/>
      <c r="V269" s="1142"/>
    </row>
    <row r="270" spans="1:22" outlineLevel="1">
      <c r="A270" s="1132">
        <v>2832</v>
      </c>
      <c r="B270" s="105" t="s">
        <v>1363</v>
      </c>
      <c r="C270" s="1133"/>
      <c r="D270" s="1134"/>
      <c r="E270" s="1135"/>
      <c r="F270" s="1136"/>
      <c r="G270" s="1137"/>
      <c r="H270" s="1138"/>
      <c r="I270" s="1139"/>
      <c r="J270" s="1140"/>
      <c r="K270" s="1141"/>
      <c r="L270" s="1142"/>
      <c r="M270" s="1142"/>
      <c r="N270" s="1142"/>
      <c r="O270" s="1142"/>
      <c r="P270" s="1143"/>
      <c r="Q270" s="1144"/>
      <c r="R270" s="1145"/>
      <c r="S270" s="1143"/>
      <c r="T270" s="1137"/>
      <c r="U270" s="1137"/>
      <c r="V270" s="1142"/>
    </row>
    <row r="271" spans="1:22" outlineLevel="1">
      <c r="A271" s="1132">
        <v>2833</v>
      </c>
      <c r="B271" s="105" t="s">
        <v>1363</v>
      </c>
      <c r="C271" s="1133"/>
      <c r="D271" s="1134"/>
      <c r="E271" s="1135"/>
      <c r="F271" s="1136"/>
      <c r="G271" s="1137"/>
      <c r="H271" s="1138"/>
      <c r="I271" s="1139"/>
      <c r="J271" s="1140"/>
      <c r="K271" s="1141"/>
      <c r="L271" s="1142"/>
      <c r="M271" s="1142"/>
      <c r="N271" s="1142"/>
      <c r="O271" s="1142"/>
      <c r="P271" s="1143"/>
      <c r="Q271" s="1144"/>
      <c r="R271" s="1145"/>
      <c r="S271" s="1143"/>
      <c r="T271" s="1137"/>
      <c r="U271" s="1137"/>
      <c r="V271" s="1142"/>
    </row>
    <row r="272" spans="1:22" outlineLevel="1">
      <c r="A272" s="1132">
        <v>2834</v>
      </c>
      <c r="B272" s="105" t="s">
        <v>1362</v>
      </c>
      <c r="C272" s="1133"/>
      <c r="D272" s="1134"/>
      <c r="E272" s="1135"/>
      <c r="F272" s="1136"/>
      <c r="G272" s="1137"/>
      <c r="H272" s="1138"/>
      <c r="I272" s="1139"/>
      <c r="J272" s="1140"/>
      <c r="K272" s="1141"/>
      <c r="L272" s="1142"/>
      <c r="M272" s="1142"/>
      <c r="N272" s="1142"/>
      <c r="O272" s="1142"/>
      <c r="P272" s="1143"/>
      <c r="Q272" s="1144"/>
      <c r="R272" s="1145"/>
      <c r="S272" s="1143"/>
      <c r="T272" s="1137"/>
      <c r="U272" s="1137"/>
      <c r="V272" s="1142"/>
    </row>
    <row r="273" spans="1:22" outlineLevel="1">
      <c r="A273" s="1132">
        <v>2835</v>
      </c>
      <c r="B273" s="105" t="s">
        <v>1362</v>
      </c>
      <c r="C273" s="1133"/>
      <c r="D273" s="1134"/>
      <c r="E273" s="1135"/>
      <c r="F273" s="1136"/>
      <c r="G273" s="1137"/>
      <c r="H273" s="1138"/>
      <c r="I273" s="1139"/>
      <c r="J273" s="1140"/>
      <c r="K273" s="1141"/>
      <c r="L273" s="1142"/>
      <c r="M273" s="1142"/>
      <c r="N273" s="1142"/>
      <c r="O273" s="1142"/>
      <c r="P273" s="1143"/>
      <c r="Q273" s="1144"/>
      <c r="R273" s="1145"/>
      <c r="S273" s="1143"/>
      <c r="T273" s="1137"/>
      <c r="U273" s="1137"/>
      <c r="V273" s="1142"/>
    </row>
    <row r="274" spans="1:22" outlineLevel="1">
      <c r="A274" s="1132">
        <v>2836</v>
      </c>
      <c r="B274" s="105" t="s">
        <v>1362</v>
      </c>
      <c r="C274" s="1133"/>
      <c r="D274" s="1134"/>
      <c r="E274" s="1135"/>
      <c r="F274" s="1136"/>
      <c r="G274" s="1137"/>
      <c r="H274" s="1138"/>
      <c r="I274" s="1139"/>
      <c r="J274" s="1140"/>
      <c r="K274" s="1141"/>
      <c r="L274" s="1142"/>
      <c r="M274" s="1142"/>
      <c r="N274" s="1142"/>
      <c r="O274" s="1142"/>
      <c r="P274" s="1143"/>
      <c r="Q274" s="1144"/>
      <c r="R274" s="1145"/>
      <c r="S274" s="1143"/>
      <c r="T274" s="1137"/>
      <c r="U274" s="1137"/>
      <c r="V274" s="1142"/>
    </row>
    <row r="275" spans="1:22" outlineLevel="1">
      <c r="A275" s="1132">
        <v>2840</v>
      </c>
      <c r="B275" s="105" t="s">
        <v>1364</v>
      </c>
      <c r="C275" s="1133"/>
      <c r="D275" s="1134"/>
      <c r="E275" s="1135"/>
      <c r="F275" s="1136"/>
      <c r="G275" s="1137"/>
      <c r="H275" s="1138"/>
      <c r="I275" s="1139"/>
      <c r="J275" s="1140"/>
      <c r="K275" s="1141"/>
      <c r="L275" s="1142"/>
      <c r="M275" s="1142"/>
      <c r="N275" s="1142"/>
      <c r="O275" s="1142"/>
      <c r="P275" s="1143"/>
      <c r="Q275" s="1144"/>
      <c r="R275" s="1145"/>
      <c r="S275" s="1143"/>
      <c r="T275" s="1137"/>
      <c r="U275" s="1137"/>
      <c r="V275" s="1142"/>
    </row>
    <row r="276" spans="1:22" outlineLevel="1">
      <c r="A276" s="1132">
        <v>3000</v>
      </c>
      <c r="B276" s="105" t="s">
        <v>1365</v>
      </c>
      <c r="C276" s="1133"/>
      <c r="D276" s="1134"/>
      <c r="E276" s="1135"/>
      <c r="F276" s="1136"/>
      <c r="G276" s="1137"/>
      <c r="H276" s="1138"/>
      <c r="I276" s="1139"/>
      <c r="J276" s="1140"/>
      <c r="K276" s="1141"/>
      <c r="L276" s="1142"/>
      <c r="M276" s="1142"/>
      <c r="N276" s="1142"/>
      <c r="O276" s="1142"/>
      <c r="P276" s="1143"/>
      <c r="Q276" s="1144"/>
      <c r="R276" s="1145"/>
      <c r="S276" s="1143"/>
      <c r="T276" s="1137"/>
      <c r="U276" s="1137"/>
      <c r="V276" s="1142"/>
    </row>
    <row r="277" spans="1:22" outlineLevel="1">
      <c r="A277" s="1132">
        <v>3001</v>
      </c>
      <c r="B277" s="105" t="s">
        <v>1366</v>
      </c>
      <c r="C277" s="1133"/>
      <c r="D277" s="1134"/>
      <c r="E277" s="1135"/>
      <c r="F277" s="1136"/>
      <c r="G277" s="1137"/>
      <c r="H277" s="1138"/>
      <c r="I277" s="1139"/>
      <c r="J277" s="1140"/>
      <c r="K277" s="1141"/>
      <c r="L277" s="1142"/>
      <c r="M277" s="1142"/>
      <c r="N277" s="1142"/>
      <c r="O277" s="1142"/>
      <c r="P277" s="1143"/>
      <c r="Q277" s="1144"/>
      <c r="R277" s="1145"/>
      <c r="S277" s="1143"/>
      <c r="T277" s="1137"/>
      <c r="U277" s="1137"/>
      <c r="V277" s="1142"/>
    </row>
    <row r="278" spans="1:22" outlineLevel="1">
      <c r="A278" s="1132">
        <v>3002</v>
      </c>
      <c r="B278" s="105" t="s">
        <v>1367</v>
      </c>
      <c r="C278" s="1133"/>
      <c r="D278" s="1134"/>
      <c r="E278" s="1135"/>
      <c r="F278" s="1136"/>
      <c r="G278" s="1137"/>
      <c r="H278" s="1138"/>
      <c r="I278" s="1139"/>
      <c r="J278" s="1140"/>
      <c r="K278" s="1141"/>
      <c r="L278" s="1142"/>
      <c r="M278" s="1142"/>
      <c r="N278" s="1142"/>
      <c r="O278" s="1142"/>
      <c r="P278" s="1143"/>
      <c r="Q278" s="1144"/>
      <c r="R278" s="1145"/>
      <c r="S278" s="1143"/>
      <c r="T278" s="1137"/>
      <c r="U278" s="1137"/>
      <c r="V278" s="1142"/>
    </row>
    <row r="279" spans="1:22" outlineLevel="1">
      <c r="A279" s="1132">
        <v>3003</v>
      </c>
      <c r="B279" s="105" t="s">
        <v>1368</v>
      </c>
      <c r="C279" s="1133"/>
      <c r="D279" s="1134"/>
      <c r="E279" s="1135"/>
      <c r="F279" s="1136"/>
      <c r="G279" s="1137"/>
      <c r="H279" s="1138"/>
      <c r="I279" s="1139"/>
      <c r="J279" s="1140"/>
      <c r="K279" s="1141"/>
      <c r="L279" s="1142"/>
      <c r="M279" s="1142"/>
      <c r="N279" s="1142"/>
      <c r="O279" s="1142"/>
      <c r="P279" s="1143"/>
      <c r="Q279" s="1144"/>
      <c r="R279" s="1145"/>
      <c r="S279" s="1143"/>
      <c r="T279" s="1137"/>
      <c r="U279" s="1137"/>
      <c r="V279" s="1142"/>
    </row>
    <row r="280" spans="1:22" outlineLevel="1">
      <c r="A280" s="1132">
        <v>3004</v>
      </c>
      <c r="B280" s="105" t="s">
        <v>1369</v>
      </c>
      <c r="C280" s="1133"/>
      <c r="D280" s="1134"/>
      <c r="E280" s="1135"/>
      <c r="F280" s="1136"/>
      <c r="G280" s="1137"/>
      <c r="H280" s="1138"/>
      <c r="I280" s="1139"/>
      <c r="J280" s="1140"/>
      <c r="K280" s="1141"/>
      <c r="L280" s="1142"/>
      <c r="M280" s="1142"/>
      <c r="N280" s="1142"/>
      <c r="O280" s="1142"/>
      <c r="P280" s="1143"/>
      <c r="Q280" s="1144"/>
      <c r="R280" s="1145"/>
      <c r="S280" s="1143"/>
      <c r="T280" s="1137"/>
      <c r="U280" s="1137"/>
      <c r="V280" s="1142"/>
    </row>
    <row r="281" spans="1:22" outlineLevel="1">
      <c r="A281" s="1132">
        <v>3005</v>
      </c>
      <c r="B281" s="105" t="s">
        <v>1369</v>
      </c>
      <c r="C281" s="1133"/>
      <c r="D281" s="1134"/>
      <c r="E281" s="1135"/>
      <c r="F281" s="1136"/>
      <c r="G281" s="1137"/>
      <c r="H281" s="1138"/>
      <c r="I281" s="1139"/>
      <c r="J281" s="1140"/>
      <c r="K281" s="1141"/>
      <c r="L281" s="1142"/>
      <c r="M281" s="1142"/>
      <c r="N281" s="1142"/>
      <c r="O281" s="1142"/>
      <c r="P281" s="1143"/>
      <c r="Q281" s="1144"/>
      <c r="R281" s="1145"/>
      <c r="S281" s="1143"/>
      <c r="T281" s="1137"/>
      <c r="U281" s="1137"/>
      <c r="V281" s="1142"/>
    </row>
    <row r="282" spans="1:22" outlineLevel="1">
      <c r="A282" s="1132">
        <v>3006</v>
      </c>
      <c r="B282" s="105" t="s">
        <v>1370</v>
      </c>
      <c r="C282" s="1133"/>
      <c r="D282" s="1134"/>
      <c r="E282" s="1135"/>
      <c r="F282" s="1136"/>
      <c r="G282" s="1137"/>
      <c r="H282" s="1138"/>
      <c r="I282" s="1139"/>
      <c r="J282" s="1140"/>
      <c r="K282" s="1141"/>
      <c r="L282" s="1142"/>
      <c r="M282" s="1142"/>
      <c r="N282" s="1142"/>
      <c r="O282" s="1142"/>
      <c r="P282" s="1143"/>
      <c r="Q282" s="1144"/>
      <c r="R282" s="1145"/>
      <c r="S282" s="1143"/>
      <c r="T282" s="1137"/>
      <c r="U282" s="1137"/>
      <c r="V282" s="1142"/>
    </row>
    <row r="283" spans="1:22" outlineLevel="1">
      <c r="A283" s="1132">
        <v>3007</v>
      </c>
      <c r="B283" s="105" t="s">
        <v>1371</v>
      </c>
      <c r="C283" s="1133"/>
      <c r="D283" s="1134"/>
      <c r="E283" s="1135"/>
      <c r="F283" s="1136"/>
      <c r="G283" s="1137"/>
      <c r="H283" s="1138"/>
      <c r="I283" s="1139"/>
      <c r="J283" s="1140"/>
      <c r="K283" s="1141"/>
      <c r="L283" s="1142"/>
      <c r="M283" s="1142"/>
      <c r="N283" s="1142"/>
      <c r="O283" s="1142"/>
      <c r="P283" s="1143"/>
      <c r="Q283" s="1144"/>
      <c r="R283" s="1145"/>
      <c r="S283" s="1143"/>
      <c r="T283" s="1137"/>
      <c r="U283" s="1137"/>
      <c r="V283" s="1142"/>
    </row>
    <row r="284" spans="1:22" outlineLevel="1">
      <c r="A284" s="1132">
        <v>3008</v>
      </c>
      <c r="B284" s="105" t="s">
        <v>1372</v>
      </c>
      <c r="C284" s="1133"/>
      <c r="D284" s="1134"/>
      <c r="E284" s="1135"/>
      <c r="F284" s="1136"/>
      <c r="G284" s="1137"/>
      <c r="H284" s="1138"/>
      <c r="I284" s="1139"/>
      <c r="J284" s="1140"/>
      <c r="K284" s="1141"/>
      <c r="L284" s="1142"/>
      <c r="M284" s="1142"/>
      <c r="N284" s="1142"/>
      <c r="O284" s="1142"/>
      <c r="P284" s="1143"/>
      <c r="Q284" s="1144"/>
      <c r="R284" s="1145"/>
      <c r="S284" s="1143"/>
      <c r="T284" s="1137"/>
      <c r="U284" s="1137"/>
      <c r="V284" s="1142"/>
    </row>
    <row r="285" spans="1:22" outlineLevel="1">
      <c r="A285" s="1132">
        <v>3009</v>
      </c>
      <c r="B285" s="105" t="s">
        <v>1373</v>
      </c>
      <c r="C285" s="1133"/>
      <c r="D285" s="1134"/>
      <c r="E285" s="1135"/>
      <c r="F285" s="1136"/>
      <c r="G285" s="1137"/>
      <c r="H285" s="1138"/>
      <c r="I285" s="1139"/>
      <c r="J285" s="1140"/>
      <c r="K285" s="1141"/>
      <c r="L285" s="1142"/>
      <c r="M285" s="1142"/>
      <c r="N285" s="1142"/>
      <c r="O285" s="1142"/>
      <c r="P285" s="1143"/>
      <c r="Q285" s="1144"/>
      <c r="R285" s="1145"/>
      <c r="S285" s="1143"/>
      <c r="T285" s="1137"/>
      <c r="U285" s="1137"/>
      <c r="V285" s="1142"/>
    </row>
    <row r="286" spans="1:22" outlineLevel="1">
      <c r="A286" s="1132">
        <v>3010</v>
      </c>
      <c r="B286" s="105" t="s">
        <v>1374</v>
      </c>
      <c r="C286" s="1133"/>
      <c r="D286" s="1134"/>
      <c r="E286" s="1135"/>
      <c r="F286" s="1136"/>
      <c r="G286" s="1137"/>
      <c r="H286" s="1138"/>
      <c r="I286" s="1139"/>
      <c r="J286" s="1140"/>
      <c r="K286" s="1141"/>
      <c r="L286" s="1142"/>
      <c r="M286" s="1142"/>
      <c r="N286" s="1142"/>
      <c r="O286" s="1142"/>
      <c r="P286" s="1143"/>
      <c r="Q286" s="1144"/>
      <c r="R286" s="1145"/>
      <c r="S286" s="1143"/>
      <c r="T286" s="1137"/>
      <c r="U286" s="1137"/>
      <c r="V286" s="1142"/>
    </row>
    <row r="287" spans="1:22" outlineLevel="1">
      <c r="A287" s="1132">
        <v>3011</v>
      </c>
      <c r="B287" s="105" t="s">
        <v>1375</v>
      </c>
      <c r="C287" s="1133"/>
      <c r="D287" s="1134"/>
      <c r="E287" s="1135"/>
      <c r="F287" s="1136"/>
      <c r="G287" s="1137"/>
      <c r="H287" s="1138"/>
      <c r="I287" s="1139"/>
      <c r="J287" s="1140"/>
      <c r="K287" s="1141"/>
      <c r="L287" s="1142"/>
      <c r="M287" s="1142"/>
      <c r="N287" s="1142"/>
      <c r="O287" s="1142"/>
      <c r="P287" s="1143"/>
      <c r="Q287" s="1144"/>
      <c r="R287" s="1145"/>
      <c r="S287" s="1143"/>
      <c r="T287" s="1137"/>
      <c r="U287" s="1137"/>
      <c r="V287" s="1142"/>
    </row>
    <row r="288" spans="1:22" outlineLevel="1">
      <c r="A288" s="1132">
        <v>3012</v>
      </c>
      <c r="B288" s="105" t="s">
        <v>1376</v>
      </c>
      <c r="C288" s="1133"/>
      <c r="D288" s="1134"/>
      <c r="E288" s="1135"/>
      <c r="F288" s="1136"/>
      <c r="G288" s="1137"/>
      <c r="H288" s="1138"/>
      <c r="I288" s="1139"/>
      <c r="J288" s="1140"/>
      <c r="K288" s="1141"/>
      <c r="L288" s="1142"/>
      <c r="M288" s="1142"/>
      <c r="N288" s="1142"/>
      <c r="O288" s="1142"/>
      <c r="P288" s="1143"/>
      <c r="Q288" s="1144"/>
      <c r="R288" s="1145"/>
      <c r="S288" s="1143"/>
      <c r="T288" s="1137"/>
      <c r="U288" s="1137"/>
      <c r="V288" s="1142"/>
    </row>
    <row r="289" spans="1:22" outlineLevel="1">
      <c r="A289" s="1132">
        <v>3013</v>
      </c>
      <c r="B289" s="105" t="s">
        <v>1377</v>
      </c>
      <c r="C289" s="1133"/>
      <c r="D289" s="1134"/>
      <c r="E289" s="1135"/>
      <c r="F289" s="1136"/>
      <c r="G289" s="1137"/>
      <c r="H289" s="1138"/>
      <c r="I289" s="1139"/>
      <c r="J289" s="1140"/>
      <c r="K289" s="1141"/>
      <c r="L289" s="1142"/>
      <c r="M289" s="1142"/>
      <c r="N289" s="1142"/>
      <c r="O289" s="1142"/>
      <c r="P289" s="1143"/>
      <c r="Q289" s="1144"/>
      <c r="R289" s="1145"/>
      <c r="S289" s="1143"/>
      <c r="T289" s="1137"/>
      <c r="U289" s="1137"/>
      <c r="V289" s="1142"/>
    </row>
    <row r="290" spans="1:22" outlineLevel="1">
      <c r="A290" s="1132">
        <v>3014</v>
      </c>
      <c r="B290" s="105" t="s">
        <v>1378</v>
      </c>
      <c r="C290" s="1133"/>
      <c r="D290" s="1134"/>
      <c r="E290" s="1135"/>
      <c r="F290" s="1136"/>
      <c r="G290" s="1137"/>
      <c r="H290" s="1138"/>
      <c r="I290" s="1139"/>
      <c r="J290" s="1140"/>
      <c r="K290" s="1141"/>
      <c r="L290" s="1142"/>
      <c r="M290" s="1142"/>
      <c r="N290" s="1142"/>
      <c r="O290" s="1142"/>
      <c r="P290" s="1143"/>
      <c r="Q290" s="1144"/>
      <c r="R290" s="1145"/>
      <c r="S290" s="1143"/>
      <c r="T290" s="1137"/>
      <c r="U290" s="1137"/>
      <c r="V290" s="1142"/>
    </row>
    <row r="291" spans="1:22" outlineLevel="1">
      <c r="A291" s="1132">
        <v>3015</v>
      </c>
      <c r="B291" s="105" t="s">
        <v>1378</v>
      </c>
      <c r="C291" s="1133"/>
      <c r="D291" s="1134"/>
      <c r="E291" s="1135"/>
      <c r="F291" s="1136"/>
      <c r="G291" s="1137"/>
      <c r="H291" s="1138"/>
      <c r="I291" s="1139"/>
      <c r="J291" s="1140"/>
      <c r="K291" s="1141"/>
      <c r="L291" s="1142"/>
      <c r="M291" s="1142"/>
      <c r="N291" s="1142"/>
      <c r="O291" s="1142"/>
      <c r="P291" s="1143"/>
      <c r="Q291" s="1144"/>
      <c r="R291" s="1145"/>
      <c r="S291" s="1143"/>
      <c r="T291" s="1137"/>
      <c r="U291" s="1137"/>
      <c r="V291" s="1142"/>
    </row>
    <row r="292" spans="1:22" outlineLevel="1">
      <c r="A292" s="1132">
        <v>3016</v>
      </c>
      <c r="B292" s="105" t="s">
        <v>1379</v>
      </c>
      <c r="C292" s="1133"/>
      <c r="D292" s="1134"/>
      <c r="E292" s="1135"/>
      <c r="F292" s="1136"/>
      <c r="G292" s="1137"/>
      <c r="H292" s="1138"/>
      <c r="I292" s="1139"/>
      <c r="J292" s="1140"/>
      <c r="K292" s="1141"/>
      <c r="L292" s="1142"/>
      <c r="M292" s="1142"/>
      <c r="N292" s="1142"/>
      <c r="O292" s="1142"/>
      <c r="P292" s="1143"/>
      <c r="Q292" s="1144"/>
      <c r="R292" s="1145"/>
      <c r="S292" s="1143"/>
      <c r="T292" s="1137"/>
      <c r="U292" s="1137"/>
      <c r="V292" s="1142"/>
    </row>
    <row r="293" spans="1:22" outlineLevel="1">
      <c r="A293" s="1132">
        <v>3017</v>
      </c>
      <c r="B293" s="105" t="s">
        <v>1379</v>
      </c>
      <c r="C293" s="1133"/>
      <c r="D293" s="1134"/>
      <c r="E293" s="1135"/>
      <c r="F293" s="1136"/>
      <c r="G293" s="1137"/>
      <c r="H293" s="1138"/>
      <c r="I293" s="1139"/>
      <c r="J293" s="1140"/>
      <c r="K293" s="1141"/>
      <c r="L293" s="1142"/>
      <c r="M293" s="1142"/>
      <c r="N293" s="1142"/>
      <c r="O293" s="1142"/>
      <c r="P293" s="1143"/>
      <c r="Q293" s="1144"/>
      <c r="R293" s="1145"/>
      <c r="S293" s="1143"/>
      <c r="T293" s="1137"/>
      <c r="U293" s="1137"/>
      <c r="V293" s="1142"/>
    </row>
    <row r="294" spans="1:22" ht="12" outlineLevel="1" thickBot="1">
      <c r="A294" s="1132">
        <v>3018</v>
      </c>
      <c r="B294" s="105" t="s">
        <v>1380</v>
      </c>
      <c r="C294" s="1133"/>
      <c r="D294" s="1134"/>
      <c r="E294" s="1135"/>
      <c r="F294" s="1136"/>
      <c r="G294" s="1137"/>
      <c r="H294" s="1138"/>
      <c r="I294" s="1139"/>
      <c r="J294" s="1140"/>
      <c r="K294" s="1141"/>
      <c r="L294" s="1142"/>
      <c r="M294" s="1142"/>
      <c r="N294" s="1142"/>
      <c r="O294" s="1142"/>
      <c r="P294" s="1143"/>
      <c r="Q294" s="1144"/>
      <c r="R294" s="1145"/>
      <c r="S294" s="1143"/>
      <c r="T294" s="1137"/>
      <c r="U294" s="1137"/>
      <c r="V294" s="1142"/>
    </row>
    <row r="295" spans="1:22" ht="13.5" thickBot="1">
      <c r="A295" s="101"/>
      <c r="B295" s="101" t="s">
        <v>1381</v>
      </c>
      <c r="C295" s="1108"/>
      <c r="D295" s="1108"/>
      <c r="E295" s="1147"/>
      <c r="F295" s="1148"/>
      <c r="G295" s="1108"/>
      <c r="H295" s="1109"/>
      <c r="I295" s="1108"/>
      <c r="J295" s="1108"/>
      <c r="K295" s="1110"/>
      <c r="L295" s="1111"/>
      <c r="M295" s="1111"/>
      <c r="N295" s="1111"/>
      <c r="O295" s="1111"/>
      <c r="P295" s="1149"/>
      <c r="Q295" s="1150"/>
      <c r="R295" s="1112"/>
      <c r="S295" s="1149"/>
      <c r="T295" s="1151"/>
      <c r="U295" s="1152"/>
      <c r="V295" s="1153"/>
    </row>
  </sheetData>
  <mergeCells count="5">
    <mergeCell ref="A3:B4"/>
    <mergeCell ref="C3:E4"/>
    <mergeCell ref="F3:P4"/>
    <mergeCell ref="T3:V4"/>
    <mergeCell ref="Q3:S4"/>
  </mergeCells>
  <printOptions horizontalCentered="1" verticalCentered="1"/>
  <pageMargins left="0.23622047244094491" right="0.23622047244094491" top="1.1023622047244095" bottom="0.9055118110236221" header="0.59055118110236227" footer="0.39370078740157483"/>
  <pageSetup paperSize="8" scale="49" fitToHeight="2" orientation="landscape" r:id="rId1"/>
  <headerFooter alignWithMargins="0">
    <oddHeader>&amp;A</oddHeader>
    <oddFooter>&amp;Z&amp;G</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zoomScale="85" zoomScaleNormal="85" workbookViewId="0">
      <selection activeCell="B3" sqref="B3:D4"/>
    </sheetView>
  </sheetViews>
  <sheetFormatPr baseColWidth="10" defaultRowHeight="12.5"/>
  <cols>
    <col min="1" max="1" width="27.81640625" customWidth="1"/>
    <col min="2" max="4" width="8.7265625" customWidth="1"/>
    <col min="5" max="10" width="6.7265625" customWidth="1"/>
    <col min="11" max="11" width="10.7265625" customWidth="1"/>
    <col min="12" max="15" width="6.7265625" customWidth="1"/>
    <col min="16" max="16" width="12.453125" customWidth="1"/>
    <col min="17" max="24" width="6.7265625" customWidth="1"/>
  </cols>
  <sheetData>
    <row r="1" spans="1:24">
      <c r="A1" s="99" t="s">
        <v>58</v>
      </c>
      <c r="B1" s="61"/>
      <c r="C1" s="5"/>
      <c r="D1" s="5"/>
      <c r="E1" s="5"/>
      <c r="F1" s="5"/>
      <c r="G1" s="5"/>
      <c r="H1" s="5"/>
      <c r="I1" s="5"/>
      <c r="J1" s="5"/>
      <c r="K1" s="5"/>
      <c r="L1" s="5"/>
      <c r="M1" s="5"/>
      <c r="N1" s="5"/>
      <c r="O1" s="5"/>
      <c r="P1" s="5"/>
      <c r="Q1" s="5"/>
      <c r="R1" s="5"/>
      <c r="S1" s="5"/>
      <c r="T1" s="5"/>
      <c r="U1" s="5"/>
      <c r="V1" s="5"/>
      <c r="W1" s="5"/>
      <c r="X1" s="5"/>
    </row>
    <row r="2" spans="1:24" ht="13" thickBot="1">
      <c r="A2" s="2"/>
      <c r="B2" s="50"/>
      <c r="C2" s="2"/>
      <c r="D2" s="2"/>
      <c r="E2" s="2"/>
      <c r="F2" s="2"/>
      <c r="G2" s="2"/>
      <c r="H2" s="2"/>
      <c r="I2" s="2"/>
      <c r="J2" s="2"/>
      <c r="K2" s="2"/>
      <c r="L2" s="2"/>
      <c r="M2" s="2"/>
      <c r="N2" s="2"/>
      <c r="O2" s="2"/>
      <c r="P2" s="2"/>
      <c r="Q2" s="2"/>
      <c r="R2" s="2"/>
      <c r="S2" s="2"/>
      <c r="T2" s="2"/>
      <c r="U2" s="2"/>
      <c r="V2" s="2"/>
      <c r="W2" s="2"/>
      <c r="X2" s="2"/>
    </row>
    <row r="3" spans="1:24">
      <c r="A3" s="1684" t="s">
        <v>900</v>
      </c>
      <c r="B3" s="1772" t="s">
        <v>1216</v>
      </c>
      <c r="C3" s="1767"/>
      <c r="D3" s="1768"/>
      <c r="E3" s="1772" t="s">
        <v>1842</v>
      </c>
      <c r="F3" s="1767"/>
      <c r="G3" s="1767"/>
      <c r="H3" s="1772" t="s">
        <v>1217</v>
      </c>
      <c r="I3" s="1767"/>
      <c r="J3" s="1767"/>
      <c r="K3" s="1767"/>
      <c r="L3" s="1767"/>
      <c r="M3" s="1767"/>
      <c r="N3" s="1767"/>
      <c r="O3" s="1767"/>
      <c r="P3" s="1767"/>
      <c r="Q3" s="1767"/>
      <c r="R3" s="1768"/>
      <c r="S3" s="1772" t="s">
        <v>1217</v>
      </c>
      <c r="T3" s="1767"/>
      <c r="U3" s="1768"/>
      <c r="V3" s="1767" t="s">
        <v>1219</v>
      </c>
      <c r="W3" s="1767"/>
      <c r="X3" s="1780"/>
    </row>
    <row r="4" spans="1:24" ht="13" thickBot="1">
      <c r="A4" s="751"/>
      <c r="B4" s="1773"/>
      <c r="C4" s="1770"/>
      <c r="D4" s="1771"/>
      <c r="E4" s="1773"/>
      <c r="F4" s="1770"/>
      <c r="G4" s="1770"/>
      <c r="H4" s="1773"/>
      <c r="I4" s="1770"/>
      <c r="J4" s="1770"/>
      <c r="K4" s="1770"/>
      <c r="L4" s="1770"/>
      <c r="M4" s="1770"/>
      <c r="N4" s="1770"/>
      <c r="O4" s="1770"/>
      <c r="P4" s="1770"/>
      <c r="Q4" s="1770"/>
      <c r="R4" s="1771"/>
      <c r="S4" s="1773" t="s">
        <v>1382</v>
      </c>
      <c r="T4" s="1770"/>
      <c r="U4" s="1771"/>
      <c r="V4" s="1770"/>
      <c r="W4" s="1770"/>
      <c r="X4" s="1781"/>
    </row>
    <row r="5" spans="1:24" ht="13.5" customHeight="1" thickBot="1">
      <c r="A5" s="1684" t="s">
        <v>131</v>
      </c>
      <c r="B5" s="750" t="s">
        <v>123</v>
      </c>
      <c r="C5" s="727" t="s">
        <v>124</v>
      </c>
      <c r="D5" s="752" t="s">
        <v>87</v>
      </c>
      <c r="E5" s="750" t="s">
        <v>123</v>
      </c>
      <c r="F5" s="727" t="s">
        <v>124</v>
      </c>
      <c r="G5" s="727" t="s">
        <v>87</v>
      </c>
      <c r="H5" s="750" t="s">
        <v>123</v>
      </c>
      <c r="I5" s="727" t="s">
        <v>124</v>
      </c>
      <c r="J5" s="727" t="s">
        <v>87</v>
      </c>
      <c r="K5" s="727" t="s">
        <v>1220</v>
      </c>
      <c r="L5" s="727" t="s">
        <v>1383</v>
      </c>
      <c r="M5" s="727" t="s">
        <v>1222</v>
      </c>
      <c r="N5" s="727" t="s">
        <v>1288</v>
      </c>
      <c r="O5" s="727" t="s">
        <v>1224</v>
      </c>
      <c r="P5" s="727" t="s">
        <v>1225</v>
      </c>
      <c r="Q5" s="727" t="s">
        <v>1226</v>
      </c>
      <c r="R5" s="752" t="s">
        <v>1384</v>
      </c>
      <c r="S5" s="750" t="s">
        <v>123</v>
      </c>
      <c r="T5" s="727" t="s">
        <v>124</v>
      </c>
      <c r="U5" s="752" t="s">
        <v>87</v>
      </c>
      <c r="V5" s="1685" t="s">
        <v>123</v>
      </c>
      <c r="W5" s="744" t="s">
        <v>124</v>
      </c>
      <c r="X5" s="744" t="s">
        <v>87</v>
      </c>
    </row>
    <row r="6" spans="1:24">
      <c r="A6" s="128" t="s">
        <v>1385</v>
      </c>
      <c r="B6" s="127"/>
      <c r="C6" s="126"/>
      <c r="D6" s="117"/>
      <c r="E6" s="127"/>
      <c r="F6" s="126"/>
      <c r="G6" s="117"/>
      <c r="H6" s="125"/>
      <c r="I6" s="125"/>
      <c r="J6" s="121"/>
      <c r="K6" s="124"/>
      <c r="L6" s="123"/>
      <c r="M6" s="122"/>
      <c r="N6" s="121"/>
      <c r="O6" s="121"/>
      <c r="P6" s="121"/>
      <c r="Q6" s="121"/>
      <c r="R6" s="117"/>
      <c r="S6" s="120"/>
      <c r="T6" s="120"/>
      <c r="U6" s="117"/>
      <c r="V6" s="119"/>
      <c r="W6" s="118"/>
      <c r="X6" s="117"/>
    </row>
    <row r="7" spans="1:24">
      <c r="A7" s="128" t="s">
        <v>1386</v>
      </c>
      <c r="B7" s="127"/>
      <c r="C7" s="126"/>
      <c r="D7" s="117"/>
      <c r="E7" s="127"/>
      <c r="F7" s="126"/>
      <c r="G7" s="117"/>
      <c r="H7" s="125"/>
      <c r="I7" s="125"/>
      <c r="J7" s="121"/>
      <c r="K7" s="124"/>
      <c r="L7" s="123"/>
      <c r="M7" s="122"/>
      <c r="N7" s="121"/>
      <c r="O7" s="121"/>
      <c r="P7" s="121"/>
      <c r="Q7" s="121"/>
      <c r="R7" s="117"/>
      <c r="S7" s="120"/>
      <c r="T7" s="120"/>
      <c r="U7" s="117"/>
      <c r="V7" s="119"/>
      <c r="W7" s="118"/>
      <c r="X7" s="117"/>
    </row>
    <row r="8" spans="1:24">
      <c r="A8" s="128" t="s">
        <v>1387</v>
      </c>
      <c r="B8" s="127"/>
      <c r="C8" s="126"/>
      <c r="D8" s="117"/>
      <c r="E8" s="127"/>
      <c r="F8" s="126"/>
      <c r="G8" s="117"/>
      <c r="H8" s="125"/>
      <c r="I8" s="125"/>
      <c r="J8" s="121"/>
      <c r="K8" s="124"/>
      <c r="L8" s="123"/>
      <c r="M8" s="122"/>
      <c r="N8" s="121"/>
      <c r="O8" s="121"/>
      <c r="P8" s="121"/>
      <c r="Q8" s="121"/>
      <c r="R8" s="117"/>
      <c r="S8" s="120"/>
      <c r="T8" s="120"/>
      <c r="U8" s="117"/>
      <c r="V8" s="119"/>
      <c r="W8" s="118"/>
      <c r="X8" s="117"/>
    </row>
    <row r="9" spans="1:24">
      <c r="A9" s="128" t="s">
        <v>1388</v>
      </c>
      <c r="B9" s="127"/>
      <c r="C9" s="126"/>
      <c r="D9" s="117"/>
      <c r="E9" s="127"/>
      <c r="F9" s="126"/>
      <c r="G9" s="117"/>
      <c r="H9" s="125"/>
      <c r="I9" s="125"/>
      <c r="J9" s="121"/>
      <c r="K9" s="124"/>
      <c r="L9" s="123"/>
      <c r="M9" s="122"/>
      <c r="N9" s="121"/>
      <c r="O9" s="121"/>
      <c r="P9" s="121"/>
      <c r="Q9" s="121"/>
      <c r="R9" s="117"/>
      <c r="S9" s="120"/>
      <c r="T9" s="120"/>
      <c r="U9" s="117"/>
      <c r="V9" s="119"/>
      <c r="W9" s="118"/>
      <c r="X9" s="117"/>
    </row>
    <row r="10" spans="1:24">
      <c r="A10" s="128" t="s">
        <v>1389</v>
      </c>
      <c r="B10" s="127"/>
      <c r="C10" s="126"/>
      <c r="D10" s="117"/>
      <c r="E10" s="127"/>
      <c r="F10" s="126"/>
      <c r="G10" s="117"/>
      <c r="H10" s="125"/>
      <c r="I10" s="125"/>
      <c r="J10" s="121"/>
      <c r="K10" s="124"/>
      <c r="L10" s="123"/>
      <c r="M10" s="122"/>
      <c r="N10" s="121"/>
      <c r="O10" s="121"/>
      <c r="P10" s="121"/>
      <c r="Q10" s="121"/>
      <c r="R10" s="117"/>
      <c r="S10" s="120"/>
      <c r="T10" s="120"/>
      <c r="U10" s="117"/>
      <c r="V10" s="119"/>
      <c r="W10" s="118"/>
      <c r="X10" s="117"/>
    </row>
    <row r="11" spans="1:24">
      <c r="A11" s="128" t="s">
        <v>1390</v>
      </c>
      <c r="B11" s="127"/>
      <c r="C11" s="126"/>
      <c r="D11" s="117"/>
      <c r="E11" s="127"/>
      <c r="F11" s="126"/>
      <c r="G11" s="117"/>
      <c r="H11" s="125"/>
      <c r="I11" s="125"/>
      <c r="J11" s="121"/>
      <c r="K11" s="124"/>
      <c r="L11" s="123"/>
      <c r="M11" s="122"/>
      <c r="N11" s="121"/>
      <c r="O11" s="121"/>
      <c r="P11" s="121"/>
      <c r="Q11" s="121"/>
      <c r="R11" s="117"/>
      <c r="S11" s="120"/>
      <c r="T11" s="120"/>
      <c r="U11" s="117"/>
      <c r="V11" s="119"/>
      <c r="W11" s="118"/>
      <c r="X11" s="117"/>
    </row>
    <row r="12" spans="1:24">
      <c r="A12" s="128" t="s">
        <v>1391</v>
      </c>
      <c r="B12" s="127"/>
      <c r="C12" s="126"/>
      <c r="D12" s="117"/>
      <c r="E12" s="127"/>
      <c r="F12" s="126"/>
      <c r="G12" s="117"/>
      <c r="H12" s="125"/>
      <c r="I12" s="125"/>
      <c r="J12" s="121"/>
      <c r="K12" s="124"/>
      <c r="L12" s="123"/>
      <c r="M12" s="122"/>
      <c r="N12" s="121"/>
      <c r="O12" s="121"/>
      <c r="P12" s="121"/>
      <c r="Q12" s="121"/>
      <c r="R12" s="117"/>
      <c r="S12" s="120"/>
      <c r="T12" s="120"/>
      <c r="U12" s="117"/>
      <c r="V12" s="119"/>
      <c r="W12" s="118"/>
      <c r="X12" s="117"/>
    </row>
    <row r="13" spans="1:24">
      <c r="A13" s="128" t="s">
        <v>1392</v>
      </c>
      <c r="B13" s="127"/>
      <c r="C13" s="126"/>
      <c r="D13" s="117"/>
      <c r="E13" s="127"/>
      <c r="F13" s="126"/>
      <c r="G13" s="117"/>
      <c r="H13" s="125"/>
      <c r="I13" s="125"/>
      <c r="J13" s="121"/>
      <c r="K13" s="124"/>
      <c r="L13" s="123"/>
      <c r="M13" s="122"/>
      <c r="N13" s="121"/>
      <c r="O13" s="121"/>
      <c r="P13" s="121"/>
      <c r="Q13" s="121"/>
      <c r="R13" s="117"/>
      <c r="S13" s="120"/>
      <c r="T13" s="120"/>
      <c r="U13" s="117"/>
      <c r="V13" s="119"/>
      <c r="W13" s="118"/>
      <c r="X13" s="117"/>
    </row>
    <row r="14" spans="1:24">
      <c r="A14" s="128" t="s">
        <v>1393</v>
      </c>
      <c r="B14" s="127"/>
      <c r="C14" s="126"/>
      <c r="D14" s="117"/>
      <c r="E14" s="127"/>
      <c r="F14" s="126"/>
      <c r="G14" s="117"/>
      <c r="H14" s="125"/>
      <c r="I14" s="125"/>
      <c r="J14" s="121"/>
      <c r="K14" s="124"/>
      <c r="L14" s="123"/>
      <c r="M14" s="122"/>
      <c r="N14" s="121"/>
      <c r="O14" s="121"/>
      <c r="P14" s="121"/>
      <c r="Q14" s="121"/>
      <c r="R14" s="117"/>
      <c r="S14" s="120"/>
      <c r="T14" s="120"/>
      <c r="U14" s="117"/>
      <c r="V14" s="119"/>
      <c r="W14" s="118"/>
      <c r="X14" s="117"/>
    </row>
    <row r="15" spans="1:24">
      <c r="A15" s="128" t="s">
        <v>1394</v>
      </c>
      <c r="B15" s="127"/>
      <c r="C15" s="126"/>
      <c r="D15" s="117"/>
      <c r="E15" s="127"/>
      <c r="F15" s="126"/>
      <c r="G15" s="117"/>
      <c r="H15" s="125"/>
      <c r="I15" s="125"/>
      <c r="J15" s="121"/>
      <c r="K15" s="124"/>
      <c r="L15" s="123"/>
      <c r="M15" s="122"/>
      <c r="N15" s="121"/>
      <c r="O15" s="121"/>
      <c r="P15" s="121"/>
      <c r="Q15" s="121"/>
      <c r="R15" s="117"/>
      <c r="S15" s="120"/>
      <c r="T15" s="120"/>
      <c r="U15" s="117"/>
      <c r="V15" s="119"/>
      <c r="W15" s="118"/>
      <c r="X15" s="117"/>
    </row>
    <row r="16" spans="1:24">
      <c r="A16" s="128" t="s">
        <v>1395</v>
      </c>
      <c r="B16" s="127"/>
      <c r="C16" s="126"/>
      <c r="D16" s="117"/>
      <c r="E16" s="127"/>
      <c r="F16" s="126"/>
      <c r="G16" s="117"/>
      <c r="H16" s="125"/>
      <c r="I16" s="125"/>
      <c r="J16" s="121"/>
      <c r="K16" s="124"/>
      <c r="L16" s="123"/>
      <c r="M16" s="122"/>
      <c r="N16" s="121"/>
      <c r="O16" s="121"/>
      <c r="P16" s="121"/>
      <c r="Q16" s="121"/>
      <c r="R16" s="117"/>
      <c r="S16" s="120"/>
      <c r="T16" s="120"/>
      <c r="U16" s="117"/>
      <c r="V16" s="119"/>
      <c r="W16" s="118"/>
      <c r="X16" s="117"/>
    </row>
    <row r="17" spans="1:24">
      <c r="A17" s="128" t="s">
        <v>1396</v>
      </c>
      <c r="B17" s="127"/>
      <c r="C17" s="126"/>
      <c r="D17" s="117"/>
      <c r="E17" s="127"/>
      <c r="F17" s="126"/>
      <c r="G17" s="117"/>
      <c r="H17" s="125"/>
      <c r="I17" s="125"/>
      <c r="J17" s="121"/>
      <c r="K17" s="124"/>
      <c r="L17" s="123"/>
      <c r="M17" s="122"/>
      <c r="N17" s="121"/>
      <c r="O17" s="121"/>
      <c r="P17" s="121"/>
      <c r="Q17" s="121"/>
      <c r="R17" s="117"/>
      <c r="S17" s="120"/>
      <c r="T17" s="120"/>
      <c r="U17" s="117"/>
      <c r="V17" s="119"/>
      <c r="W17" s="118"/>
      <c r="X17" s="117"/>
    </row>
    <row r="18" spans="1:24">
      <c r="A18" s="128" t="s">
        <v>1397</v>
      </c>
      <c r="B18" s="127"/>
      <c r="C18" s="126"/>
      <c r="D18" s="117"/>
      <c r="E18" s="127"/>
      <c r="F18" s="126"/>
      <c r="G18" s="117"/>
      <c r="H18" s="125"/>
      <c r="I18" s="125"/>
      <c r="J18" s="121"/>
      <c r="K18" s="124"/>
      <c r="L18" s="123"/>
      <c r="M18" s="122"/>
      <c r="N18" s="121"/>
      <c r="O18" s="121"/>
      <c r="P18" s="121"/>
      <c r="Q18" s="121"/>
      <c r="R18" s="117"/>
      <c r="S18" s="120"/>
      <c r="T18" s="120"/>
      <c r="U18" s="117"/>
      <c r="V18" s="119"/>
      <c r="W18" s="118"/>
      <c r="X18" s="117"/>
    </row>
    <row r="19" spans="1:24">
      <c r="A19" s="128" t="s">
        <v>1398</v>
      </c>
      <c r="B19" s="127"/>
      <c r="C19" s="126"/>
      <c r="D19" s="117"/>
      <c r="E19" s="127"/>
      <c r="F19" s="126"/>
      <c r="G19" s="117"/>
      <c r="H19" s="125"/>
      <c r="I19" s="125"/>
      <c r="J19" s="121"/>
      <c r="K19" s="124"/>
      <c r="L19" s="123"/>
      <c r="M19" s="122"/>
      <c r="N19" s="121"/>
      <c r="O19" s="121"/>
      <c r="P19" s="121"/>
      <c r="Q19" s="121"/>
      <c r="R19" s="117"/>
      <c r="S19" s="120"/>
      <c r="T19" s="120"/>
      <c r="U19" s="117"/>
      <c r="V19" s="119"/>
      <c r="W19" s="118"/>
      <c r="X19" s="117"/>
    </row>
    <row r="20" spans="1:24" ht="13" thickBot="1">
      <c r="A20" s="128" t="s">
        <v>1399</v>
      </c>
      <c r="B20" s="127"/>
      <c r="C20" s="126"/>
      <c r="D20" s="117"/>
      <c r="E20" s="127"/>
      <c r="F20" s="126"/>
      <c r="G20" s="117"/>
      <c r="H20" s="125"/>
      <c r="I20" s="125"/>
      <c r="J20" s="121"/>
      <c r="K20" s="124"/>
      <c r="L20" s="123"/>
      <c r="M20" s="122"/>
      <c r="N20" s="121"/>
      <c r="O20" s="121"/>
      <c r="P20" s="121"/>
      <c r="Q20" s="121"/>
      <c r="R20" s="117"/>
      <c r="S20" s="120"/>
      <c r="T20" s="120"/>
      <c r="U20" s="117"/>
      <c r="V20" s="119"/>
      <c r="W20" s="118"/>
      <c r="X20" s="117"/>
    </row>
    <row r="21" spans="1:24" ht="13" thickBot="1">
      <c r="A21" s="116" t="s">
        <v>1381</v>
      </c>
      <c r="B21" s="114"/>
      <c r="C21" s="115"/>
      <c r="D21" s="110"/>
      <c r="E21" s="110"/>
      <c r="F21" s="110"/>
      <c r="G21" s="110"/>
      <c r="H21" s="114"/>
      <c r="I21" s="114"/>
      <c r="J21" s="113"/>
      <c r="K21" s="111"/>
      <c r="L21" s="111"/>
      <c r="M21" s="113"/>
      <c r="N21" s="113"/>
      <c r="O21" s="113"/>
      <c r="P21" s="113"/>
      <c r="Q21" s="113"/>
      <c r="R21" s="113"/>
      <c r="S21" s="112"/>
      <c r="T21" s="112"/>
      <c r="U21" s="110"/>
      <c r="V21" s="111"/>
      <c r="W21" s="111"/>
      <c r="X21" s="110"/>
    </row>
  </sheetData>
  <mergeCells count="6">
    <mergeCell ref="B3:D4"/>
    <mergeCell ref="E3:G4"/>
    <mergeCell ref="H3:R4"/>
    <mergeCell ref="S3:U3"/>
    <mergeCell ref="V3:X4"/>
    <mergeCell ref="S4:U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O10"/>
  <sheetViews>
    <sheetView showGridLines="0" zoomScale="90" zoomScaleNormal="90" workbookViewId="0">
      <selection activeCell="O24" sqref="O24"/>
    </sheetView>
  </sheetViews>
  <sheetFormatPr baseColWidth="10" defaultColWidth="11.26953125" defaultRowHeight="11.5" outlineLevelCol="1"/>
  <cols>
    <col min="1" max="3" width="8.54296875" style="2" customWidth="1"/>
    <col min="4" max="4" width="7.81640625" style="2" bestFit="1" customWidth="1"/>
    <col min="5" max="5" width="8.54296875" style="2" customWidth="1"/>
    <col min="6" max="6" width="7.26953125" style="2" customWidth="1"/>
    <col min="7" max="12" width="7.26953125" style="2" hidden="1" customWidth="1" outlineLevel="1"/>
    <col min="13" max="13" width="9.54296875" style="2" customWidth="1" collapsed="1"/>
    <col min="14" max="14" width="8.54296875" style="2" customWidth="1"/>
    <col min="15" max="15" width="10.81640625" style="2" customWidth="1"/>
    <col min="16" max="16384" width="11.26953125" style="2"/>
  </cols>
  <sheetData>
    <row r="1" spans="1:15">
      <c r="A1" s="99" t="s">
        <v>59</v>
      </c>
      <c r="B1" s="5"/>
      <c r="C1" s="5"/>
      <c r="D1" s="5"/>
      <c r="E1" s="5"/>
      <c r="F1" s="5"/>
      <c r="G1" s="5"/>
      <c r="H1" s="5"/>
      <c r="I1" s="5"/>
      <c r="J1" s="5"/>
      <c r="K1" s="5"/>
      <c r="L1" s="5"/>
      <c r="M1" s="5"/>
      <c r="N1" s="5"/>
      <c r="O1" s="5"/>
    </row>
    <row r="2" spans="1:15" ht="12" thickBot="1"/>
    <row r="3" spans="1:15" ht="12.75" customHeight="1">
      <c r="A3" s="1799" t="s">
        <v>1216</v>
      </c>
      <c r="B3" s="1784"/>
      <c r="C3" s="1784"/>
      <c r="D3" s="1803" t="s">
        <v>1217</v>
      </c>
      <c r="E3" s="1784"/>
      <c r="F3" s="1784"/>
      <c r="G3" s="1784"/>
      <c r="H3" s="1784"/>
      <c r="I3" s="1784"/>
      <c r="J3" s="1784"/>
      <c r="K3" s="1784"/>
      <c r="L3" s="1804"/>
      <c r="M3" s="1784" t="s">
        <v>1400</v>
      </c>
      <c r="N3" s="1784"/>
      <c r="O3" s="1785"/>
    </row>
    <row r="4" spans="1:15" ht="13.5" customHeight="1" thickBot="1">
      <c r="A4" s="1800"/>
      <c r="B4" s="1786"/>
      <c r="C4" s="1786"/>
      <c r="D4" s="1805"/>
      <c r="E4" s="1786"/>
      <c r="F4" s="1786"/>
      <c r="G4" s="1786"/>
      <c r="H4" s="1786"/>
      <c r="I4" s="1786"/>
      <c r="J4" s="1786"/>
      <c r="K4" s="1786"/>
      <c r="L4" s="1806"/>
      <c r="M4" s="1786" t="s">
        <v>1382</v>
      </c>
      <c r="N4" s="1786"/>
      <c r="O4" s="1787"/>
    </row>
    <row r="5" spans="1:15" ht="12" customHeight="1" thickTop="1">
      <c r="A5" s="1797" t="s">
        <v>123</v>
      </c>
      <c r="B5" s="1790" t="s">
        <v>124</v>
      </c>
      <c r="C5" s="1802" t="s">
        <v>87</v>
      </c>
      <c r="D5" s="1788" t="s">
        <v>123</v>
      </c>
      <c r="E5" s="1790" t="s">
        <v>124</v>
      </c>
      <c r="F5" s="1792" t="s">
        <v>87</v>
      </c>
      <c r="G5" s="1797" t="s">
        <v>1222</v>
      </c>
      <c r="H5" s="1790" t="s">
        <v>1288</v>
      </c>
      <c r="I5" s="1790" t="s">
        <v>1224</v>
      </c>
      <c r="J5" s="1790" t="s">
        <v>1225</v>
      </c>
      <c r="K5" s="1790" t="s">
        <v>1226</v>
      </c>
      <c r="L5" s="1795" t="s">
        <v>1384</v>
      </c>
      <c r="M5" s="1782" t="s">
        <v>123</v>
      </c>
      <c r="N5" s="1790" t="s">
        <v>124</v>
      </c>
      <c r="O5" s="1792" t="s">
        <v>87</v>
      </c>
    </row>
    <row r="6" spans="1:15" ht="12" customHeight="1" thickBot="1">
      <c r="A6" s="1798"/>
      <c r="B6" s="1794"/>
      <c r="C6" s="1769"/>
      <c r="D6" s="1789"/>
      <c r="E6" s="1794"/>
      <c r="F6" s="1801"/>
      <c r="G6" s="1798"/>
      <c r="H6" s="1794"/>
      <c r="I6" s="1794"/>
      <c r="J6" s="1794"/>
      <c r="K6" s="1794"/>
      <c r="L6" s="1796"/>
      <c r="M6" s="1783"/>
      <c r="N6" s="1791"/>
      <c r="O6" s="1793"/>
    </row>
    <row r="7" spans="1:15" ht="12.5" thickTop="1" thickBot="1">
      <c r="A7" s="144"/>
      <c r="B7" s="143"/>
      <c r="C7" s="138"/>
      <c r="D7" s="142"/>
      <c r="E7" s="141"/>
      <c r="F7" s="138"/>
      <c r="G7" s="140"/>
      <c r="H7" s="139"/>
      <c r="I7" s="139"/>
      <c r="J7" s="139"/>
      <c r="K7" s="139"/>
      <c r="L7" s="138"/>
      <c r="M7" s="137"/>
      <c r="N7" s="136"/>
      <c r="O7" s="135"/>
    </row>
    <row r="8" spans="1:15">
      <c r="A8" s="134"/>
      <c r="B8" s="133"/>
      <c r="C8" s="133"/>
      <c r="D8" s="132"/>
      <c r="G8" s="132"/>
    </row>
    <row r="9" spans="1:15">
      <c r="A9" s="131"/>
      <c r="B9" s="129"/>
      <c r="C9" s="129"/>
      <c r="D9" s="129"/>
      <c r="G9" s="129"/>
    </row>
    <row r="10" spans="1:15">
      <c r="A10" s="130"/>
      <c r="B10" s="129"/>
      <c r="C10" s="129"/>
      <c r="D10" s="129"/>
      <c r="G10" s="129"/>
    </row>
  </sheetData>
  <mergeCells count="19">
    <mergeCell ref="A3:C4"/>
    <mergeCell ref="F5:F6"/>
    <mergeCell ref="A5:A6"/>
    <mergeCell ref="B5:B6"/>
    <mergeCell ref="C5:C6"/>
    <mergeCell ref="D3:L4"/>
    <mergeCell ref="H5:H6"/>
    <mergeCell ref="I5:I6"/>
    <mergeCell ref="M5:M6"/>
    <mergeCell ref="M3:O3"/>
    <mergeCell ref="M4:O4"/>
    <mergeCell ref="D5:D6"/>
    <mergeCell ref="N5:N6"/>
    <mergeCell ref="O5:O6"/>
    <mergeCell ref="J5:J6"/>
    <mergeCell ref="L5:L6"/>
    <mergeCell ref="E5:E6"/>
    <mergeCell ref="K5:K6"/>
    <mergeCell ref="G5:G6"/>
  </mergeCells>
  <pageMargins left="0.78740157499999996" right="0.78740157499999996" top="0.984251969" bottom="0.984251969" header="0.4921259845" footer="0.4921259845"/>
  <pageSetup paperSize="9" orientation="landscape" r:id="rId1"/>
  <headerFooter alignWithMargins="0">
    <oddHeader>&amp;A</oddHeader>
    <oddFooter>&amp;Z&amp;G</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P13"/>
  <sheetViews>
    <sheetView zoomScaleNormal="100" workbookViewId="0">
      <selection activeCell="G31" sqref="G31"/>
    </sheetView>
  </sheetViews>
  <sheetFormatPr baseColWidth="10" defaultColWidth="11.26953125" defaultRowHeight="12.5"/>
  <cols>
    <col min="1" max="1" width="9.1796875" customWidth="1"/>
    <col min="2" max="2" width="7.26953125" customWidth="1"/>
    <col min="3" max="3" width="8.26953125" customWidth="1"/>
    <col min="4" max="4" width="9.54296875" customWidth="1"/>
    <col min="5" max="5" width="9.54296875" bestFit="1" customWidth="1"/>
    <col min="6" max="6" width="11.54296875" bestFit="1" customWidth="1"/>
    <col min="7" max="7" width="9" bestFit="1" customWidth="1"/>
    <col min="8" max="9" width="6.1796875" customWidth="1"/>
    <col min="10" max="10" width="9" bestFit="1" customWidth="1"/>
    <col min="11" max="12" width="6.1796875" customWidth="1"/>
    <col min="13" max="13" width="9" bestFit="1" customWidth="1"/>
    <col min="14" max="15" width="7.26953125" bestFit="1" customWidth="1"/>
    <col min="16" max="16" width="9" bestFit="1" customWidth="1"/>
  </cols>
  <sheetData>
    <row r="1" spans="1:16" ht="13">
      <c r="A1" s="6" t="s">
        <v>33</v>
      </c>
      <c r="B1" s="4"/>
      <c r="C1" s="4"/>
      <c r="D1" s="4"/>
      <c r="E1" s="4"/>
      <c r="F1" s="4"/>
      <c r="G1" s="4"/>
      <c r="H1" s="4"/>
      <c r="I1" s="4"/>
      <c r="J1" s="4"/>
      <c r="K1" s="4"/>
      <c r="L1" s="4"/>
      <c r="M1" s="4"/>
      <c r="N1" s="4"/>
      <c r="O1" s="4"/>
      <c r="P1" s="4"/>
    </row>
    <row r="2" spans="1:16" ht="13" thickBot="1"/>
    <row r="3" spans="1:16" ht="13" thickBot="1">
      <c r="A3" s="411"/>
      <c r="B3" s="907" t="s">
        <v>123</v>
      </c>
      <c r="C3" s="908" t="s">
        <v>124</v>
      </c>
      <c r="D3" s="908" t="s">
        <v>125</v>
      </c>
      <c r="E3" s="908" t="s">
        <v>1401</v>
      </c>
      <c r="F3" s="908" t="s">
        <v>1402</v>
      </c>
      <c r="G3" s="909" t="s">
        <v>128</v>
      </c>
    </row>
    <row r="4" spans="1:16">
      <c r="A4" s="748" t="s">
        <v>1403</v>
      </c>
      <c r="B4" s="745"/>
      <c r="C4" s="745"/>
      <c r="D4" s="410" t="str">
        <f>IF(ISERROR((B4-C4)/C4),"-",(B4-C4)/C4)</f>
        <v>-</v>
      </c>
      <c r="E4" s="746"/>
      <c r="F4" s="737"/>
      <c r="G4" s="409" t="str">
        <f>IF(ISERROR((E4-F4)/F4),"-",(E4-F4)/F4)</f>
        <v>-</v>
      </c>
    </row>
    <row r="5" spans="1:16">
      <c r="A5" s="753" t="s">
        <v>1404</v>
      </c>
      <c r="B5" s="747"/>
      <c r="C5" s="747"/>
      <c r="D5" s="410" t="str">
        <f>IF(ISERROR((B5-C5)/C5),"-",(B5-C5)/C5)</f>
        <v>-</v>
      </c>
      <c r="E5" s="746"/>
      <c r="F5" s="737"/>
      <c r="G5" s="409" t="str">
        <f>IF(ISERROR((E5-F5)/F5),"-",(E5-F5)/F5)</f>
        <v>-</v>
      </c>
    </row>
    <row r="6" spans="1:16" ht="13" thickBot="1">
      <c r="A6" s="910" t="s">
        <v>1381</v>
      </c>
      <c r="B6" s="911">
        <f>SUM(B4:B5)</f>
        <v>0</v>
      </c>
      <c r="C6" s="911">
        <f>SUM(C4:C5)</f>
        <v>0</v>
      </c>
      <c r="D6" s="912" t="str">
        <f>IF(ISERROR((B6-C6)/C6),"-",(B6-C6)/C6)</f>
        <v>-</v>
      </c>
      <c r="E6" s="913">
        <f>SUM(E4:E5)</f>
        <v>0</v>
      </c>
      <c r="F6" s="913">
        <f>SUM(F4:F5)</f>
        <v>0</v>
      </c>
      <c r="G6" s="914" t="str">
        <f>IF(ISERROR((E6-F6)/F6),"-",(E6-F6)/F6)</f>
        <v>-</v>
      </c>
    </row>
    <row r="7" spans="1:16">
      <c r="K7" t="s">
        <v>1405</v>
      </c>
    </row>
    <row r="9" spans="1:16">
      <c r="A9" s="795"/>
    </row>
    <row r="10" spans="1:16">
      <c r="A10" s="435"/>
      <c r="B10" s="408"/>
      <c r="C10" s="408"/>
    </row>
    <row r="11" spans="1:16">
      <c r="A11" s="134"/>
      <c r="B11" s="408"/>
      <c r="C11" s="408"/>
    </row>
    <row r="12" spans="1:16">
      <c r="A12" s="134"/>
      <c r="B12" s="408"/>
      <c r="C12" s="408"/>
    </row>
    <row r="13" spans="1:16">
      <c r="A13" s="434"/>
      <c r="B13" s="433"/>
      <c r="C13" s="433"/>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P13"/>
  <sheetViews>
    <sheetView workbookViewId="0">
      <selection activeCell="E4" sqref="E4:F5"/>
    </sheetView>
  </sheetViews>
  <sheetFormatPr baseColWidth="10" defaultColWidth="11.26953125" defaultRowHeight="12.5"/>
  <cols>
    <col min="1" max="1" width="9.1796875" customWidth="1"/>
    <col min="2" max="2" width="7.26953125" customWidth="1"/>
    <col min="3" max="3" width="8" customWidth="1"/>
    <col min="4" max="4" width="9.54296875" customWidth="1"/>
    <col min="5" max="5" width="9.54296875" bestFit="1" customWidth="1"/>
    <col min="6" max="6" width="11.26953125" bestFit="1" customWidth="1"/>
    <col min="7" max="7" width="9" bestFit="1" customWidth="1"/>
    <col min="8" max="9" width="6.1796875" customWidth="1"/>
    <col min="10" max="10" width="9" bestFit="1" customWidth="1"/>
    <col min="11" max="12" width="6.1796875" customWidth="1"/>
    <col min="13" max="13" width="9" bestFit="1" customWidth="1"/>
    <col min="14" max="15" width="7.26953125" bestFit="1" customWidth="1"/>
    <col min="16" max="16" width="9" bestFit="1" customWidth="1"/>
  </cols>
  <sheetData>
    <row r="1" spans="1:16" ht="13">
      <c r="A1" s="6" t="s">
        <v>34</v>
      </c>
      <c r="B1" s="4"/>
      <c r="C1" s="4"/>
      <c r="D1" s="4"/>
      <c r="E1" s="4"/>
      <c r="F1" s="4"/>
      <c r="G1" s="4"/>
      <c r="H1" s="4"/>
      <c r="I1" s="4"/>
      <c r="J1" s="4"/>
      <c r="K1" s="4"/>
      <c r="L1" s="4"/>
      <c r="M1" s="4"/>
      <c r="N1" s="4"/>
      <c r="O1" s="4"/>
      <c r="P1" s="4"/>
    </row>
    <row r="2" spans="1:16" ht="13" thickBot="1"/>
    <row r="3" spans="1:16" ht="13" thickBot="1">
      <c r="A3" s="411"/>
      <c r="B3" s="907" t="s">
        <v>123</v>
      </c>
      <c r="C3" s="908" t="s">
        <v>124</v>
      </c>
      <c r="D3" s="908" t="s">
        <v>125</v>
      </c>
      <c r="E3" s="908" t="s">
        <v>1401</v>
      </c>
      <c r="F3" s="908" t="s">
        <v>1406</v>
      </c>
      <c r="G3" s="909" t="s">
        <v>128</v>
      </c>
    </row>
    <row r="4" spans="1:16">
      <c r="A4" s="748" t="s">
        <v>1116</v>
      </c>
      <c r="B4" s="755"/>
      <c r="C4" s="755"/>
      <c r="D4" s="410" t="str">
        <f>IF(ISERROR((B4-C4)/C4),"-",(B4-C4)/C4)</f>
        <v>-</v>
      </c>
      <c r="E4" s="754"/>
      <c r="F4" s="754"/>
      <c r="G4" s="409" t="str">
        <f>IF(ISERROR((E4-F4)/F4),"-",(E4-F4)/F4)</f>
        <v>-</v>
      </c>
    </row>
    <row r="5" spans="1:16">
      <c r="A5" s="753" t="s">
        <v>1404</v>
      </c>
      <c r="B5" s="755"/>
      <c r="C5" s="755"/>
      <c r="D5" s="410" t="str">
        <f>IF(ISERROR((B5-C5)/C5),"-",(B5-C5)/C5)</f>
        <v>-</v>
      </c>
      <c r="E5" s="754"/>
      <c r="F5" s="754"/>
      <c r="G5" s="409" t="str">
        <f>IF(ISERROR((E5-F5)/F5),"-",(E5-F5)/F5)</f>
        <v>-</v>
      </c>
    </row>
    <row r="6" spans="1:16" ht="13" thickBot="1">
      <c r="A6" s="910" t="s">
        <v>1381</v>
      </c>
      <c r="B6" s="915" t="e">
        <f>AVERAGE(B4:B5)</f>
        <v>#DIV/0!</v>
      </c>
      <c r="C6" s="915" t="e">
        <f>AVERAGE(C4:C5)</f>
        <v>#DIV/0!</v>
      </c>
      <c r="D6" s="912" t="str">
        <f>IF(ISERROR((B6-C6)/C6),"-",(B6-C6)/C6)</f>
        <v>-</v>
      </c>
      <c r="E6" s="916" t="e">
        <f>AVERAGE(E4:E5)</f>
        <v>#DIV/0!</v>
      </c>
      <c r="F6" s="916" t="e">
        <f>AVERAGE(F4:F5)</f>
        <v>#DIV/0!</v>
      </c>
      <c r="G6" s="914" t="str">
        <f>IF(ISERROR((E6-F6)/F6),"-",(E6-F6)/F6)</f>
        <v>-</v>
      </c>
    </row>
    <row r="7" spans="1:16">
      <c r="K7" t="s">
        <v>1405</v>
      </c>
    </row>
    <row r="9" spans="1:16">
      <c r="A9" s="795"/>
    </row>
    <row r="10" spans="1:16">
      <c r="A10" s="435"/>
      <c r="B10" s="438"/>
      <c r="C10" s="438"/>
    </row>
    <row r="11" spans="1:16">
      <c r="A11" s="134"/>
      <c r="B11" s="437"/>
      <c r="C11" s="437"/>
    </row>
    <row r="12" spans="1:16">
      <c r="A12" s="134"/>
      <c r="B12" s="437"/>
      <c r="C12" s="437"/>
    </row>
    <row r="13" spans="1:16">
      <c r="A13" s="434"/>
      <c r="B13" s="436"/>
      <c r="C13" s="436"/>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pageSetUpPr fitToPage="1"/>
  </sheetPr>
  <dimension ref="A1:AD80"/>
  <sheetViews>
    <sheetView showGridLines="0" zoomScale="85" zoomScaleNormal="85" workbookViewId="0">
      <pane ySplit="4" topLeftCell="A40" activePane="bottomLeft" state="frozen"/>
      <selection activeCell="B14" sqref="B14"/>
      <selection pane="bottomLeft" activeCell="V4" sqref="V4:W4"/>
    </sheetView>
  </sheetViews>
  <sheetFormatPr baseColWidth="10" defaultColWidth="11.26953125" defaultRowHeight="11.5" outlineLevelCol="1"/>
  <cols>
    <col min="1" max="1" width="8.1796875" style="2" bestFit="1" customWidth="1"/>
    <col min="2" max="2" width="46.54296875" style="2" bestFit="1" customWidth="1"/>
    <col min="3" max="3" width="10.1796875" style="2" customWidth="1"/>
    <col min="4" max="4" width="8.453125" style="2" bestFit="1" customWidth="1"/>
    <col min="5" max="6" width="8.453125" style="2" customWidth="1" outlineLevel="1"/>
    <col min="7" max="7" width="2.7265625" style="2" customWidth="1" outlineLevel="1"/>
    <col min="8" max="8" width="8.453125" style="2" bestFit="1" customWidth="1"/>
    <col min="9" max="9" width="7.1796875" style="2" customWidth="1" outlineLevel="1"/>
    <col min="10" max="10" width="2.7265625" style="2" customWidth="1" outlineLevel="1"/>
    <col min="11" max="11" width="7.81640625" style="2" customWidth="1" outlineLevel="1"/>
    <col min="12" max="12" width="7.1796875" style="2" customWidth="1" outlineLevel="1"/>
    <col min="13" max="13" width="7.54296875" style="2" customWidth="1" outlineLevel="1"/>
    <col min="14" max="14" width="6" style="2" customWidth="1" outlineLevel="1"/>
    <col min="15" max="15" width="4.7265625" style="2" customWidth="1" outlineLevel="1"/>
    <col min="16" max="16" width="8.7265625" style="2" bestFit="1" customWidth="1"/>
    <col min="17" max="18" width="9" style="2" customWidth="1" outlineLevel="1"/>
    <col min="19" max="19" width="7.81640625" style="2" bestFit="1" customWidth="1"/>
    <col min="20" max="20" width="7.81640625" style="2" customWidth="1" outlineLevel="1"/>
    <col min="21" max="23" width="6.7265625" style="2" customWidth="1" outlineLevel="1"/>
    <col min="24" max="24" width="7.1796875" style="2" customWidth="1" outlineLevel="1"/>
    <col min="25" max="25" width="7.81640625" style="2" bestFit="1" customWidth="1"/>
    <col min="26" max="26" width="7.81640625" style="2" customWidth="1" outlineLevel="1"/>
    <col min="27" max="27" width="6.453125" style="2" bestFit="1" customWidth="1"/>
    <col min="28" max="28" width="6.453125" style="2" customWidth="1" outlineLevel="1"/>
    <col min="29" max="29" width="2.7265625" style="2" customWidth="1" outlineLevel="1"/>
    <col min="30" max="16384" width="11.26953125" style="2"/>
  </cols>
  <sheetData>
    <row r="1" spans="1:30" ht="12.5">
      <c r="A1" s="99" t="s">
        <v>60</v>
      </c>
      <c r="B1" s="5"/>
      <c r="C1" s="5"/>
      <c r="D1" s="5"/>
      <c r="E1" s="5"/>
      <c r="F1" s="5"/>
      <c r="G1" s="5"/>
      <c r="H1" s="5"/>
      <c r="I1" s="5"/>
      <c r="J1" s="5"/>
      <c r="K1" s="5"/>
      <c r="L1" s="5"/>
      <c r="M1" s="5"/>
      <c r="N1" s="5"/>
      <c r="O1" s="5"/>
      <c r="P1" s="5"/>
      <c r="Q1" s="5"/>
      <c r="R1" s="5"/>
      <c r="S1" s="5"/>
      <c r="T1" s="5"/>
      <c r="U1" s="5"/>
      <c r="V1" s="5"/>
      <c r="W1" s="5"/>
      <c r="X1" s="5"/>
      <c r="Y1" s="5"/>
      <c r="Z1" s="5"/>
      <c r="AA1" s="5"/>
      <c r="AB1" s="5"/>
      <c r="AC1" s="5"/>
      <c r="AD1"/>
    </row>
    <row r="2" spans="1:30" ht="13" thickBot="1">
      <c r="A2"/>
      <c r="B2"/>
      <c r="C2"/>
      <c r="D2"/>
      <c r="E2"/>
      <c r="F2"/>
      <c r="G2"/>
      <c r="H2"/>
      <c r="I2"/>
      <c r="J2"/>
      <c r="K2"/>
      <c r="L2"/>
      <c r="M2"/>
      <c r="N2"/>
      <c r="O2"/>
      <c r="P2"/>
      <c r="Q2"/>
      <c r="R2"/>
      <c r="S2"/>
      <c r="T2"/>
      <c r="U2"/>
      <c r="V2"/>
      <c r="W2"/>
      <c r="X2"/>
      <c r="Y2"/>
      <c r="Z2"/>
      <c r="AA2"/>
      <c r="AB2"/>
      <c r="AC2"/>
      <c r="AD2"/>
    </row>
    <row r="3" spans="1:30" s="11" customFormat="1" ht="42" customHeight="1" thickBot="1">
      <c r="A3" s="1813"/>
      <c r="B3" s="1814"/>
      <c r="C3" s="762"/>
      <c r="D3" s="762"/>
      <c r="E3" s="792" t="s">
        <v>1407</v>
      </c>
      <c r="F3" s="792"/>
      <c r="G3" s="792"/>
      <c r="H3" s="762"/>
      <c r="I3" s="1809" t="s">
        <v>1408</v>
      </c>
      <c r="J3" s="1811"/>
      <c r="K3" s="1811"/>
      <c r="L3" s="1811"/>
      <c r="M3" s="1811"/>
      <c r="N3" s="1811"/>
      <c r="O3" s="1812"/>
      <c r="P3" s="762"/>
      <c r="Q3" s="1809" t="s">
        <v>1409</v>
      </c>
      <c r="R3" s="1812"/>
      <c r="S3" s="762"/>
      <c r="T3" s="1809" t="s">
        <v>1410</v>
      </c>
      <c r="U3" s="1811"/>
      <c r="V3" s="1811"/>
      <c r="W3" s="1811"/>
      <c r="X3" s="1812"/>
      <c r="Y3" s="765"/>
      <c r="Z3" s="765" t="s">
        <v>1411</v>
      </c>
      <c r="AA3" s="765"/>
      <c r="AB3" s="1809" t="s">
        <v>1412</v>
      </c>
      <c r="AC3" s="1810"/>
    </row>
    <row r="4" spans="1:30" s="11" customFormat="1" ht="129.75" customHeight="1" thickTop="1" thickBot="1">
      <c r="A4" s="162" t="s">
        <v>131</v>
      </c>
      <c r="B4" s="993" t="s">
        <v>900</v>
      </c>
      <c r="C4" s="763" t="s">
        <v>1413</v>
      </c>
      <c r="D4" s="793" t="s">
        <v>1407</v>
      </c>
      <c r="E4" s="761" t="s">
        <v>1414</v>
      </c>
      <c r="F4" s="1695" t="s">
        <v>1843</v>
      </c>
      <c r="G4" s="756" t="s">
        <v>1415</v>
      </c>
      <c r="H4" s="793" t="s">
        <v>1408</v>
      </c>
      <c r="I4" s="758" t="s">
        <v>1416</v>
      </c>
      <c r="J4" s="759" t="s">
        <v>1417</v>
      </c>
      <c r="K4" s="759" t="s">
        <v>1418</v>
      </c>
      <c r="L4" s="759" t="s">
        <v>1419</v>
      </c>
      <c r="M4" s="759" t="s">
        <v>1420</v>
      </c>
      <c r="N4" s="759" t="s">
        <v>1421</v>
      </c>
      <c r="O4" s="760" t="s">
        <v>1422</v>
      </c>
      <c r="P4" s="793" t="s">
        <v>1409</v>
      </c>
      <c r="Q4" s="757" t="s">
        <v>1423</v>
      </c>
      <c r="R4" s="161" t="s">
        <v>1424</v>
      </c>
      <c r="S4" s="793" t="s">
        <v>1410</v>
      </c>
      <c r="T4" s="758" t="s">
        <v>1425</v>
      </c>
      <c r="U4" s="759" t="s">
        <v>1426</v>
      </c>
      <c r="V4" s="758" t="s">
        <v>1844</v>
      </c>
      <c r="W4" s="759" t="s">
        <v>1845</v>
      </c>
      <c r="X4" s="764" t="s">
        <v>1427</v>
      </c>
      <c r="Y4" s="793" t="s">
        <v>1411</v>
      </c>
      <c r="Z4" s="793" t="s">
        <v>1411</v>
      </c>
      <c r="AA4" s="793" t="s">
        <v>1412</v>
      </c>
      <c r="AB4" s="757" t="s">
        <v>1428</v>
      </c>
      <c r="AC4" s="161" t="s">
        <v>1429</v>
      </c>
    </row>
    <row r="5" spans="1:30" ht="15" customHeight="1" thickBot="1">
      <c r="A5" s="1807" t="s">
        <v>904</v>
      </c>
      <c r="B5" s="1808"/>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9"/>
    </row>
    <row r="6" spans="1:30">
      <c r="A6" s="160">
        <v>1</v>
      </c>
      <c r="B6" s="1160" t="s">
        <v>905</v>
      </c>
      <c r="C6" s="1161"/>
      <c r="D6" s="1161">
        <f>SUM(E6:G6)</f>
        <v>0</v>
      </c>
      <c r="E6" s="1006"/>
      <c r="F6" s="1006"/>
      <c r="G6" s="1006"/>
      <c r="H6" s="1161">
        <f>SUM(I6:O6)</f>
        <v>0</v>
      </c>
      <c r="I6" s="1006"/>
      <c r="J6" s="1006"/>
      <c r="K6" s="1006"/>
      <c r="L6" s="1006"/>
      <c r="M6" s="1006"/>
      <c r="N6" s="1006"/>
      <c r="O6" s="1006"/>
      <c r="P6" s="1161">
        <f>SUM(Q6:R6)</f>
        <v>0</v>
      </c>
      <c r="Q6" s="1006"/>
      <c r="R6" s="1006"/>
      <c r="S6" s="1161">
        <f>SUM(T6:X6)</f>
        <v>0</v>
      </c>
      <c r="T6" s="1006"/>
      <c r="U6" s="1006"/>
      <c r="V6" s="1006"/>
      <c r="W6" s="1006"/>
      <c r="X6" s="1006"/>
      <c r="Y6" s="1161">
        <f>SUM(Z6)</f>
        <v>0</v>
      </c>
      <c r="Z6" s="1162"/>
      <c r="AA6" s="1163">
        <f>SUM(AB6:AC6)</f>
        <v>0</v>
      </c>
      <c r="AB6" s="1006"/>
      <c r="AC6" s="1164"/>
      <c r="AD6" s="146"/>
    </row>
    <row r="7" spans="1:30">
      <c r="A7" s="158">
        <v>2</v>
      </c>
      <c r="B7" s="149" t="s">
        <v>906</v>
      </c>
      <c r="C7" s="997"/>
      <c r="D7" s="997">
        <f t="shared" ref="D7:D12" si="0">SUM(E7:G7)</f>
        <v>0</v>
      </c>
      <c r="E7" s="940"/>
      <c r="F7" s="940"/>
      <c r="G7" s="940"/>
      <c r="H7" s="997">
        <f t="shared" ref="H7:H12" si="1">SUM(I7:O7)</f>
        <v>0</v>
      </c>
      <c r="I7" s="940"/>
      <c r="J7" s="940"/>
      <c r="K7" s="940"/>
      <c r="L7" s="940"/>
      <c r="M7" s="940"/>
      <c r="N7" s="940"/>
      <c r="O7" s="940"/>
      <c r="P7" s="997">
        <f t="shared" ref="P7:P12" si="2">SUM(Q7:R7)</f>
        <v>0</v>
      </c>
      <c r="Q7" s="940"/>
      <c r="R7" s="940"/>
      <c r="S7" s="997">
        <f t="shared" ref="S7:S12" si="3">SUM(T7:X7)</f>
        <v>0</v>
      </c>
      <c r="T7" s="940"/>
      <c r="U7" s="940"/>
      <c r="V7" s="940"/>
      <c r="W7" s="940"/>
      <c r="X7" s="940"/>
      <c r="Y7" s="997">
        <f t="shared" ref="Y7:Y12" si="4">SUM(Z7)</f>
        <v>0</v>
      </c>
      <c r="Z7" s="1165"/>
      <c r="AA7" s="1166">
        <f t="shared" ref="AA7:AA12" si="5">SUM(AB7:AC7)</f>
        <v>0</v>
      </c>
      <c r="AB7" s="784"/>
      <c r="AC7" s="1167"/>
      <c r="AD7" s="146"/>
    </row>
    <row r="8" spans="1:30">
      <c r="A8" s="158">
        <v>3</v>
      </c>
      <c r="B8" s="149" t="s">
        <v>907</v>
      </c>
      <c r="C8" s="997"/>
      <c r="D8" s="997">
        <f t="shared" si="0"/>
        <v>0</v>
      </c>
      <c r="E8" s="940"/>
      <c r="F8" s="940"/>
      <c r="G8" s="940"/>
      <c r="H8" s="997">
        <f t="shared" si="1"/>
        <v>0</v>
      </c>
      <c r="I8" s="940"/>
      <c r="J8" s="940"/>
      <c r="K8" s="940"/>
      <c r="L8" s="940"/>
      <c r="M8" s="940"/>
      <c r="N8" s="940"/>
      <c r="O8" s="940"/>
      <c r="P8" s="997">
        <f t="shared" si="2"/>
        <v>0</v>
      </c>
      <c r="Q8" s="940"/>
      <c r="R8" s="940"/>
      <c r="S8" s="997">
        <f t="shared" si="3"/>
        <v>0</v>
      </c>
      <c r="T8" s="940"/>
      <c r="U8" s="940"/>
      <c r="V8" s="940"/>
      <c r="W8" s="940"/>
      <c r="X8" s="940"/>
      <c r="Y8" s="997">
        <f t="shared" si="4"/>
        <v>0</v>
      </c>
      <c r="Z8" s="1165"/>
      <c r="AA8" s="1166">
        <f t="shared" si="5"/>
        <v>0</v>
      </c>
      <c r="AB8" s="784"/>
      <c r="AC8" s="1167"/>
      <c r="AD8" s="146"/>
    </row>
    <row r="9" spans="1:30">
      <c r="A9" s="158">
        <v>4</v>
      </c>
      <c r="B9" s="155" t="s">
        <v>908</v>
      </c>
      <c r="C9" s="997"/>
      <c r="D9" s="997">
        <f t="shared" si="0"/>
        <v>0</v>
      </c>
      <c r="E9" s="940"/>
      <c r="F9" s="940"/>
      <c r="G9" s="940"/>
      <c r="H9" s="997">
        <f t="shared" si="1"/>
        <v>0</v>
      </c>
      <c r="I9" s="940"/>
      <c r="J9" s="940"/>
      <c r="K9" s="940"/>
      <c r="L9" s="940"/>
      <c r="M9" s="940"/>
      <c r="N9" s="940"/>
      <c r="O9" s="940"/>
      <c r="P9" s="997">
        <f t="shared" si="2"/>
        <v>0</v>
      </c>
      <c r="Q9" s="940"/>
      <c r="R9" s="940"/>
      <c r="S9" s="997">
        <f t="shared" si="3"/>
        <v>0</v>
      </c>
      <c r="T9" s="940"/>
      <c r="U9" s="940"/>
      <c r="V9" s="940"/>
      <c r="W9" s="940"/>
      <c r="X9" s="940"/>
      <c r="Y9" s="997">
        <f t="shared" si="4"/>
        <v>0</v>
      </c>
      <c r="Z9" s="1165"/>
      <c r="AA9" s="1166">
        <f t="shared" si="5"/>
        <v>0</v>
      </c>
      <c r="AB9" s="784"/>
      <c r="AC9" s="1167"/>
      <c r="AD9" s="146"/>
    </row>
    <row r="10" spans="1:30">
      <c r="A10" s="158">
        <v>5</v>
      </c>
      <c r="B10" s="155" t="s">
        <v>909</v>
      </c>
      <c r="C10" s="997"/>
      <c r="D10" s="997">
        <f t="shared" si="0"/>
        <v>0</v>
      </c>
      <c r="E10" s="940"/>
      <c r="F10" s="940"/>
      <c r="G10" s="940"/>
      <c r="H10" s="997">
        <f t="shared" si="1"/>
        <v>0</v>
      </c>
      <c r="I10" s="940"/>
      <c r="J10" s="940"/>
      <c r="K10" s="940"/>
      <c r="L10" s="940"/>
      <c r="M10" s="940"/>
      <c r="N10" s="940"/>
      <c r="O10" s="940"/>
      <c r="P10" s="997">
        <f t="shared" si="2"/>
        <v>0</v>
      </c>
      <c r="Q10" s="940"/>
      <c r="R10" s="940"/>
      <c r="S10" s="997">
        <f t="shared" si="3"/>
        <v>0</v>
      </c>
      <c r="T10" s="940"/>
      <c r="U10" s="940"/>
      <c r="V10" s="940"/>
      <c r="W10" s="940"/>
      <c r="X10" s="940"/>
      <c r="Y10" s="997">
        <f t="shared" si="4"/>
        <v>0</v>
      </c>
      <c r="Z10" s="1165"/>
      <c r="AA10" s="1166">
        <f t="shared" si="5"/>
        <v>0</v>
      </c>
      <c r="AB10" s="784"/>
      <c r="AC10" s="1167"/>
      <c r="AD10" s="146"/>
    </row>
    <row r="11" spans="1:30">
      <c r="A11" s="158">
        <v>6</v>
      </c>
      <c r="B11" s="155" t="s">
        <v>910</v>
      </c>
      <c r="C11" s="997"/>
      <c r="D11" s="997">
        <f t="shared" si="0"/>
        <v>0</v>
      </c>
      <c r="E11" s="940"/>
      <c r="F11" s="940"/>
      <c r="G11" s="940"/>
      <c r="H11" s="997">
        <f t="shared" si="1"/>
        <v>0</v>
      </c>
      <c r="I11" s="940"/>
      <c r="J11" s="940"/>
      <c r="K11" s="940"/>
      <c r="L11" s="940"/>
      <c r="M11" s="940"/>
      <c r="N11" s="940"/>
      <c r="O11" s="940"/>
      <c r="P11" s="997">
        <f t="shared" si="2"/>
        <v>0</v>
      </c>
      <c r="Q11" s="940"/>
      <c r="R11" s="940"/>
      <c r="S11" s="997">
        <f t="shared" si="3"/>
        <v>0</v>
      </c>
      <c r="T11" s="940"/>
      <c r="U11" s="940"/>
      <c r="V11" s="940"/>
      <c r="W11" s="940"/>
      <c r="X11" s="940"/>
      <c r="Y11" s="997">
        <f t="shared" si="4"/>
        <v>0</v>
      </c>
      <c r="Z11" s="1165"/>
      <c r="AA11" s="1166">
        <f t="shared" si="5"/>
        <v>0</v>
      </c>
      <c r="AB11" s="784"/>
      <c r="AC11" s="1167"/>
      <c r="AD11" s="146"/>
    </row>
    <row r="12" spans="1:30" ht="12" thickBot="1">
      <c r="A12" s="158">
        <v>7</v>
      </c>
      <c r="B12" s="147" t="s">
        <v>911</v>
      </c>
      <c r="C12" s="1000"/>
      <c r="D12" s="1000">
        <f t="shared" si="0"/>
        <v>0</v>
      </c>
      <c r="E12" s="1002"/>
      <c r="F12" s="1002"/>
      <c r="G12" s="1002"/>
      <c r="H12" s="1000">
        <f t="shared" si="1"/>
        <v>0</v>
      </c>
      <c r="I12" s="1002"/>
      <c r="J12" s="1002"/>
      <c r="K12" s="1002"/>
      <c r="L12" s="1002"/>
      <c r="M12" s="1002"/>
      <c r="N12" s="1002"/>
      <c r="O12" s="1002"/>
      <c r="P12" s="1000">
        <f t="shared" si="2"/>
        <v>0</v>
      </c>
      <c r="Q12" s="1002"/>
      <c r="R12" s="1002"/>
      <c r="S12" s="1000">
        <f t="shared" si="3"/>
        <v>0</v>
      </c>
      <c r="T12" s="1002"/>
      <c r="U12" s="1002"/>
      <c r="V12" s="1002"/>
      <c r="W12" s="1002"/>
      <c r="X12" s="1002"/>
      <c r="Y12" s="1000">
        <f t="shared" si="4"/>
        <v>0</v>
      </c>
      <c r="Z12" s="1168"/>
      <c r="AA12" s="1169">
        <f t="shared" si="5"/>
        <v>0</v>
      </c>
      <c r="AB12" s="1170"/>
      <c r="AC12" s="1171"/>
      <c r="AD12" s="146"/>
    </row>
    <row r="13" spans="1:30" ht="12" thickBot="1">
      <c r="A13" s="1172" t="s">
        <v>1430</v>
      </c>
      <c r="B13" s="1173"/>
      <c r="C13" s="1174">
        <f t="shared" ref="C13:AC13" si="6">SUM(C6:C12)</f>
        <v>0</v>
      </c>
      <c r="D13" s="1174">
        <f t="shared" si="6"/>
        <v>0</v>
      </c>
      <c r="E13" s="1174">
        <f t="shared" si="6"/>
        <v>0</v>
      </c>
      <c r="F13" s="1174"/>
      <c r="G13" s="1174">
        <f t="shared" si="6"/>
        <v>0</v>
      </c>
      <c r="H13" s="1174">
        <f t="shared" si="6"/>
        <v>0</v>
      </c>
      <c r="I13" s="1174">
        <f t="shared" si="6"/>
        <v>0</v>
      </c>
      <c r="J13" s="1174">
        <f t="shared" si="6"/>
        <v>0</v>
      </c>
      <c r="K13" s="1174">
        <f t="shared" si="6"/>
        <v>0</v>
      </c>
      <c r="L13" s="1174">
        <f t="shared" si="6"/>
        <v>0</v>
      </c>
      <c r="M13" s="1174">
        <f t="shared" si="6"/>
        <v>0</v>
      </c>
      <c r="N13" s="1174">
        <f t="shared" si="6"/>
        <v>0</v>
      </c>
      <c r="O13" s="1174">
        <f t="shared" si="6"/>
        <v>0</v>
      </c>
      <c r="P13" s="1174">
        <f t="shared" si="6"/>
        <v>0</v>
      </c>
      <c r="Q13" s="1174">
        <f t="shared" si="6"/>
        <v>0</v>
      </c>
      <c r="R13" s="1174">
        <f t="shared" si="6"/>
        <v>0</v>
      </c>
      <c r="S13" s="1174">
        <f t="shared" si="6"/>
        <v>0</v>
      </c>
      <c r="T13" s="1174">
        <f t="shared" si="6"/>
        <v>0</v>
      </c>
      <c r="U13" s="1174">
        <f t="shared" si="6"/>
        <v>0</v>
      </c>
      <c r="V13" s="1174"/>
      <c r="W13" s="1174"/>
      <c r="X13" s="1174">
        <f t="shared" si="6"/>
        <v>0</v>
      </c>
      <c r="Y13" s="1174">
        <f t="shared" si="6"/>
        <v>0</v>
      </c>
      <c r="Z13" s="1174">
        <f t="shared" si="6"/>
        <v>0</v>
      </c>
      <c r="AA13" s="1174">
        <f t="shared" si="6"/>
        <v>0</v>
      </c>
      <c r="AB13" s="1174">
        <f t="shared" si="6"/>
        <v>0</v>
      </c>
      <c r="AC13" s="1174">
        <f t="shared" si="6"/>
        <v>0</v>
      </c>
    </row>
    <row r="14" spans="1:30" ht="15" customHeight="1" thickBot="1">
      <c r="A14" s="1807" t="s">
        <v>913</v>
      </c>
      <c r="B14" s="1808"/>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6"/>
    </row>
    <row r="15" spans="1:30">
      <c r="A15" s="1005">
        <v>10</v>
      </c>
      <c r="B15" s="159" t="s">
        <v>914</v>
      </c>
      <c r="C15" s="994"/>
      <c r="D15" s="994">
        <f>SUM(E15:G15)</f>
        <v>0</v>
      </c>
      <c r="E15" s="996"/>
      <c r="F15" s="996"/>
      <c r="G15" s="996"/>
      <c r="H15" s="994">
        <f>SUM(I15:O15)</f>
        <v>0</v>
      </c>
      <c r="I15" s="996"/>
      <c r="J15" s="996"/>
      <c r="K15" s="996"/>
      <c r="L15" s="996"/>
      <c r="M15" s="996"/>
      <c r="N15" s="996"/>
      <c r="O15" s="996"/>
      <c r="P15" s="994">
        <f>SUM(Q15:R15)</f>
        <v>0</v>
      </c>
      <c r="Q15" s="996"/>
      <c r="R15" s="996"/>
      <c r="S15" s="994">
        <f>SUM(T15:X15)</f>
        <v>0</v>
      </c>
      <c r="T15" s="996"/>
      <c r="U15" s="996"/>
      <c r="V15" s="996"/>
      <c r="W15" s="996"/>
      <c r="X15" s="996"/>
      <c r="Y15" s="994">
        <f>SUM(Z15)</f>
        <v>0</v>
      </c>
      <c r="Z15" s="1177"/>
      <c r="AA15" s="1178">
        <f>SUM(AB15:AC15)</f>
        <v>0</v>
      </c>
      <c r="AB15" s="1179"/>
      <c r="AC15" s="1180"/>
    </row>
    <row r="16" spans="1:30">
      <c r="A16" s="157">
        <v>11</v>
      </c>
      <c r="B16" s="149" t="s">
        <v>915</v>
      </c>
      <c r="C16" s="997"/>
      <c r="D16" s="997">
        <f t="shared" ref="D16:D23" si="7">SUM(E16:G16)</f>
        <v>0</v>
      </c>
      <c r="E16" s="940"/>
      <c r="F16" s="940"/>
      <c r="G16" s="940"/>
      <c r="H16" s="997">
        <f t="shared" ref="H16:H23" si="8">SUM(I16:O16)</f>
        <v>0</v>
      </c>
      <c r="I16" s="940"/>
      <c r="J16" s="940"/>
      <c r="K16" s="940"/>
      <c r="L16" s="940"/>
      <c r="M16" s="940"/>
      <c r="N16" s="940"/>
      <c r="O16" s="940"/>
      <c r="P16" s="997">
        <f t="shared" ref="P16:P23" si="9">SUM(Q16:R16)</f>
        <v>0</v>
      </c>
      <c r="Q16" s="940"/>
      <c r="R16" s="940"/>
      <c r="S16" s="997">
        <f t="shared" ref="S16:S23" si="10">SUM(T16:X16)</f>
        <v>0</v>
      </c>
      <c r="T16" s="940"/>
      <c r="U16" s="940"/>
      <c r="V16" s="940"/>
      <c r="W16" s="940"/>
      <c r="X16" s="940"/>
      <c r="Y16" s="997">
        <f t="shared" ref="Y16:Y23" si="11">SUM(Z16)</f>
        <v>0</v>
      </c>
      <c r="Z16" s="997"/>
      <c r="AA16" s="997">
        <f t="shared" ref="AA16:AA23" si="12">SUM(AB16:AC16)</f>
        <v>0</v>
      </c>
      <c r="AB16" s="784"/>
      <c r="AC16" s="999"/>
    </row>
    <row r="17" spans="1:29">
      <c r="A17" s="157">
        <v>12</v>
      </c>
      <c r="B17" s="149" t="s">
        <v>916</v>
      </c>
      <c r="C17" s="997"/>
      <c r="D17" s="997">
        <f t="shared" si="7"/>
        <v>0</v>
      </c>
      <c r="E17" s="940"/>
      <c r="F17" s="940"/>
      <c r="G17" s="940"/>
      <c r="H17" s="997">
        <f t="shared" si="8"/>
        <v>0</v>
      </c>
      <c r="I17" s="940"/>
      <c r="J17" s="940"/>
      <c r="K17" s="940"/>
      <c r="L17" s="940"/>
      <c r="M17" s="940"/>
      <c r="N17" s="940"/>
      <c r="O17" s="940"/>
      <c r="P17" s="997">
        <f t="shared" si="9"/>
        <v>0</v>
      </c>
      <c r="Q17" s="940"/>
      <c r="R17" s="940"/>
      <c r="S17" s="997">
        <f t="shared" si="10"/>
        <v>0</v>
      </c>
      <c r="T17" s="940"/>
      <c r="U17" s="940"/>
      <c r="V17" s="940"/>
      <c r="W17" s="940"/>
      <c r="X17" s="940"/>
      <c r="Y17" s="997">
        <f t="shared" si="11"/>
        <v>0</v>
      </c>
      <c r="Z17" s="997"/>
      <c r="AA17" s="997">
        <f t="shared" si="12"/>
        <v>0</v>
      </c>
      <c r="AB17" s="784"/>
      <c r="AC17" s="999"/>
    </row>
    <row r="18" spans="1:29">
      <c r="A18" s="157">
        <v>14</v>
      </c>
      <c r="B18" s="149" t="s">
        <v>917</v>
      </c>
      <c r="C18" s="997"/>
      <c r="D18" s="997">
        <f t="shared" si="7"/>
        <v>0</v>
      </c>
      <c r="E18" s="940"/>
      <c r="F18" s="940"/>
      <c r="G18" s="940"/>
      <c r="H18" s="997">
        <f t="shared" si="8"/>
        <v>0</v>
      </c>
      <c r="I18" s="940"/>
      <c r="J18" s="940"/>
      <c r="K18" s="940"/>
      <c r="L18" s="940"/>
      <c r="M18" s="940"/>
      <c r="N18" s="940"/>
      <c r="O18" s="940"/>
      <c r="P18" s="997">
        <f t="shared" si="9"/>
        <v>0</v>
      </c>
      <c r="Q18" s="940"/>
      <c r="R18" s="940"/>
      <c r="S18" s="997">
        <f t="shared" si="10"/>
        <v>0</v>
      </c>
      <c r="T18" s="940"/>
      <c r="U18" s="940"/>
      <c r="V18" s="940"/>
      <c r="W18" s="940"/>
      <c r="X18" s="940"/>
      <c r="Y18" s="997">
        <f t="shared" si="11"/>
        <v>0</v>
      </c>
      <c r="Z18" s="997"/>
      <c r="AA18" s="997">
        <f t="shared" si="12"/>
        <v>0</v>
      </c>
      <c r="AB18" s="784"/>
      <c r="AC18" s="999"/>
    </row>
    <row r="19" spans="1:29">
      <c r="A19" s="157">
        <v>15</v>
      </c>
      <c r="B19" s="149" t="s">
        <v>918</v>
      </c>
      <c r="C19" s="997"/>
      <c r="D19" s="997">
        <f t="shared" si="7"/>
        <v>0</v>
      </c>
      <c r="E19" s="940"/>
      <c r="F19" s="940"/>
      <c r="G19" s="940"/>
      <c r="H19" s="997">
        <f t="shared" si="8"/>
        <v>0</v>
      </c>
      <c r="I19" s="940"/>
      <c r="J19" s="940"/>
      <c r="K19" s="940"/>
      <c r="L19" s="940"/>
      <c r="M19" s="940"/>
      <c r="N19" s="940"/>
      <c r="O19" s="940"/>
      <c r="P19" s="997">
        <f t="shared" si="9"/>
        <v>0</v>
      </c>
      <c r="Q19" s="940"/>
      <c r="R19" s="940"/>
      <c r="S19" s="997">
        <f t="shared" si="10"/>
        <v>0</v>
      </c>
      <c r="T19" s="940"/>
      <c r="U19" s="940"/>
      <c r="V19" s="940"/>
      <c r="W19" s="940"/>
      <c r="X19" s="940"/>
      <c r="Y19" s="997">
        <f t="shared" si="11"/>
        <v>0</v>
      </c>
      <c r="Z19" s="997"/>
      <c r="AA19" s="997">
        <f t="shared" si="12"/>
        <v>0</v>
      </c>
      <c r="AB19" s="784"/>
      <c r="AC19" s="999"/>
    </row>
    <row r="20" spans="1:29">
      <c r="A20" s="157">
        <v>16</v>
      </c>
      <c r="B20" s="149" t="s">
        <v>919</v>
      </c>
      <c r="C20" s="997"/>
      <c r="D20" s="997">
        <f t="shared" si="7"/>
        <v>0</v>
      </c>
      <c r="E20" s="940"/>
      <c r="F20" s="940"/>
      <c r="G20" s="940"/>
      <c r="H20" s="997">
        <f t="shared" si="8"/>
        <v>0</v>
      </c>
      <c r="I20" s="940"/>
      <c r="J20" s="940"/>
      <c r="K20" s="940"/>
      <c r="L20" s="940"/>
      <c r="M20" s="940"/>
      <c r="N20" s="940"/>
      <c r="O20" s="940"/>
      <c r="P20" s="997">
        <f t="shared" si="9"/>
        <v>0</v>
      </c>
      <c r="Q20" s="940"/>
      <c r="R20" s="940"/>
      <c r="S20" s="997">
        <f t="shared" si="10"/>
        <v>0</v>
      </c>
      <c r="T20" s="940"/>
      <c r="U20" s="940"/>
      <c r="V20" s="940"/>
      <c r="W20" s="940"/>
      <c r="X20" s="940"/>
      <c r="Y20" s="997">
        <f t="shared" si="11"/>
        <v>0</v>
      </c>
      <c r="Z20" s="997"/>
      <c r="AA20" s="997">
        <f t="shared" si="12"/>
        <v>0</v>
      </c>
      <c r="AB20" s="784"/>
      <c r="AC20" s="999"/>
    </row>
    <row r="21" spans="1:29">
      <c r="A21" s="157">
        <v>17</v>
      </c>
      <c r="B21" s="149" t="s">
        <v>920</v>
      </c>
      <c r="C21" s="997"/>
      <c r="D21" s="997">
        <f t="shared" si="7"/>
        <v>0</v>
      </c>
      <c r="E21" s="940"/>
      <c r="F21" s="940"/>
      <c r="G21" s="940"/>
      <c r="H21" s="997">
        <f t="shared" si="8"/>
        <v>0</v>
      </c>
      <c r="I21" s="940"/>
      <c r="J21" s="940"/>
      <c r="K21" s="940"/>
      <c r="L21" s="940"/>
      <c r="M21" s="940"/>
      <c r="N21" s="940"/>
      <c r="O21" s="940"/>
      <c r="P21" s="997">
        <f t="shared" si="9"/>
        <v>0</v>
      </c>
      <c r="Q21" s="940"/>
      <c r="R21" s="940"/>
      <c r="S21" s="997">
        <f t="shared" si="10"/>
        <v>0</v>
      </c>
      <c r="T21" s="940"/>
      <c r="U21" s="940"/>
      <c r="V21" s="940"/>
      <c r="W21" s="940"/>
      <c r="X21" s="940"/>
      <c r="Y21" s="997">
        <f t="shared" si="11"/>
        <v>0</v>
      </c>
      <c r="Z21" s="997"/>
      <c r="AA21" s="997">
        <f t="shared" si="12"/>
        <v>0</v>
      </c>
      <c r="AB21" s="784"/>
      <c r="AC21" s="999"/>
    </row>
    <row r="22" spans="1:29">
      <c r="A22" s="156">
        <v>18</v>
      </c>
      <c r="B22" s="155" t="s">
        <v>921</v>
      </c>
      <c r="C22" s="997"/>
      <c r="D22" s="997">
        <f t="shared" si="7"/>
        <v>0</v>
      </c>
      <c r="E22" s="940"/>
      <c r="F22" s="940"/>
      <c r="G22" s="940"/>
      <c r="H22" s="997">
        <f t="shared" si="8"/>
        <v>0</v>
      </c>
      <c r="I22" s="940"/>
      <c r="J22" s="940"/>
      <c r="K22" s="940"/>
      <c r="L22" s="940"/>
      <c r="M22" s="940"/>
      <c r="N22" s="940"/>
      <c r="O22" s="940"/>
      <c r="P22" s="997">
        <f t="shared" si="9"/>
        <v>0</v>
      </c>
      <c r="Q22" s="940"/>
      <c r="R22" s="940"/>
      <c r="S22" s="997">
        <f t="shared" si="10"/>
        <v>0</v>
      </c>
      <c r="T22" s="940"/>
      <c r="U22" s="940"/>
      <c r="V22" s="940"/>
      <c r="W22" s="940"/>
      <c r="X22" s="940"/>
      <c r="Y22" s="997">
        <f t="shared" si="11"/>
        <v>0</v>
      </c>
      <c r="Z22" s="997"/>
      <c r="AA22" s="997">
        <f t="shared" si="12"/>
        <v>0</v>
      </c>
      <c r="AB22" s="784"/>
      <c r="AC22" s="999"/>
    </row>
    <row r="23" spans="1:29" ht="12" thickBot="1">
      <c r="A23" s="154">
        <v>19</v>
      </c>
      <c r="B23" s="147" t="s">
        <v>922</v>
      </c>
      <c r="C23" s="1000"/>
      <c r="D23" s="1000">
        <f t="shared" si="7"/>
        <v>0</v>
      </c>
      <c r="E23" s="1002"/>
      <c r="F23" s="1002"/>
      <c r="G23" s="1002"/>
      <c r="H23" s="1000">
        <f t="shared" si="8"/>
        <v>0</v>
      </c>
      <c r="I23" s="1002"/>
      <c r="J23" s="1002"/>
      <c r="K23" s="1002"/>
      <c r="L23" s="1002"/>
      <c r="M23" s="1002"/>
      <c r="N23" s="1002"/>
      <c r="O23" s="1002"/>
      <c r="P23" s="1000">
        <f t="shared" si="9"/>
        <v>0</v>
      </c>
      <c r="Q23" s="1002"/>
      <c r="R23" s="1002"/>
      <c r="S23" s="1000">
        <f t="shared" si="10"/>
        <v>0</v>
      </c>
      <c r="T23" s="1002"/>
      <c r="U23" s="1002"/>
      <c r="V23" s="1002"/>
      <c r="W23" s="1002"/>
      <c r="X23" s="1002"/>
      <c r="Y23" s="1000">
        <f t="shared" si="11"/>
        <v>0</v>
      </c>
      <c r="Z23" s="1000"/>
      <c r="AA23" s="1000">
        <f t="shared" si="12"/>
        <v>0</v>
      </c>
      <c r="AB23" s="1003"/>
      <c r="AC23" s="1004"/>
    </row>
    <row r="24" spans="1:29" ht="12" thickBot="1">
      <c r="A24" s="1181" t="s">
        <v>1430</v>
      </c>
      <c r="B24" s="1182"/>
      <c r="C24" s="1174">
        <f t="shared" ref="C24:AC24" si="13">SUM(C15:C23)</f>
        <v>0</v>
      </c>
      <c r="D24" s="1174">
        <f t="shared" si="13"/>
        <v>0</v>
      </c>
      <c r="E24" s="1174">
        <f t="shared" si="13"/>
        <v>0</v>
      </c>
      <c r="F24" s="1174"/>
      <c r="G24" s="1174">
        <f t="shared" si="13"/>
        <v>0</v>
      </c>
      <c r="H24" s="1174">
        <f t="shared" si="13"/>
        <v>0</v>
      </c>
      <c r="I24" s="1174">
        <f t="shared" si="13"/>
        <v>0</v>
      </c>
      <c r="J24" s="1174">
        <f t="shared" si="13"/>
        <v>0</v>
      </c>
      <c r="K24" s="1174">
        <f t="shared" si="13"/>
        <v>0</v>
      </c>
      <c r="L24" s="1174">
        <f t="shared" si="13"/>
        <v>0</v>
      </c>
      <c r="M24" s="1174">
        <f t="shared" si="13"/>
        <v>0</v>
      </c>
      <c r="N24" s="1174">
        <f t="shared" si="13"/>
        <v>0</v>
      </c>
      <c r="O24" s="1174">
        <f t="shared" si="13"/>
        <v>0</v>
      </c>
      <c r="P24" s="1174">
        <f t="shared" si="13"/>
        <v>0</v>
      </c>
      <c r="Q24" s="1174">
        <f t="shared" si="13"/>
        <v>0</v>
      </c>
      <c r="R24" s="1174">
        <f t="shared" si="13"/>
        <v>0</v>
      </c>
      <c r="S24" s="1174">
        <f t="shared" si="13"/>
        <v>0</v>
      </c>
      <c r="T24" s="1174">
        <f t="shared" si="13"/>
        <v>0</v>
      </c>
      <c r="U24" s="1174">
        <f t="shared" si="13"/>
        <v>0</v>
      </c>
      <c r="V24" s="1174"/>
      <c r="W24" s="1174"/>
      <c r="X24" s="1174">
        <f t="shared" si="13"/>
        <v>0</v>
      </c>
      <c r="Y24" s="1174">
        <f t="shared" si="13"/>
        <v>0</v>
      </c>
      <c r="Z24" s="1174">
        <f t="shared" si="13"/>
        <v>0</v>
      </c>
      <c r="AA24" s="1174">
        <f t="shared" si="13"/>
        <v>0</v>
      </c>
      <c r="AB24" s="1174">
        <f t="shared" si="13"/>
        <v>0</v>
      </c>
      <c r="AC24" s="1174">
        <f t="shared" si="13"/>
        <v>0</v>
      </c>
    </row>
    <row r="25" spans="1:29" ht="15" customHeight="1" thickBot="1">
      <c r="A25" s="1807" t="s">
        <v>923</v>
      </c>
      <c r="B25" s="1808"/>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4"/>
    </row>
    <row r="26" spans="1:29">
      <c r="A26" s="153" t="s">
        <v>924</v>
      </c>
      <c r="B26" s="152" t="s">
        <v>925</v>
      </c>
      <c r="C26" s="994"/>
      <c r="D26" s="994">
        <f>SUM(E26:G26)</f>
        <v>0</v>
      </c>
      <c r="E26" s="996"/>
      <c r="F26" s="996"/>
      <c r="G26" s="996"/>
      <c r="H26" s="994">
        <f>SUM(I26:O26)</f>
        <v>0</v>
      </c>
      <c r="I26" s="996"/>
      <c r="J26" s="996"/>
      <c r="K26" s="996"/>
      <c r="L26" s="996"/>
      <c r="M26" s="996"/>
      <c r="N26" s="996"/>
      <c r="O26" s="996"/>
      <c r="P26" s="994">
        <f>SUM(Q26:R26)</f>
        <v>0</v>
      </c>
      <c r="Q26" s="996"/>
      <c r="R26" s="996"/>
      <c r="S26" s="994">
        <f>SUM(T26:X26)</f>
        <v>0</v>
      </c>
      <c r="T26" s="996"/>
      <c r="U26" s="996"/>
      <c r="V26" s="1177"/>
      <c r="W26" s="1177"/>
      <c r="X26" s="1177"/>
      <c r="Y26" s="1185">
        <f>SUM(Z26)</f>
        <v>0</v>
      </c>
      <c r="Z26" s="1186"/>
      <c r="AA26" s="1178">
        <f>SUM(AB26:AC26)</f>
        <v>0</v>
      </c>
      <c r="AB26" s="1179"/>
      <c r="AC26" s="1180"/>
    </row>
    <row r="27" spans="1:29">
      <c r="A27" s="151">
        <v>20</v>
      </c>
      <c r="B27" s="149" t="s">
        <v>926</v>
      </c>
      <c r="C27" s="997"/>
      <c r="D27" s="997">
        <f t="shared" ref="D27:D44" si="14">SUM(E27:G27)</f>
        <v>0</v>
      </c>
      <c r="E27" s="1006"/>
      <c r="F27" s="1006"/>
      <c r="G27" s="940"/>
      <c r="H27" s="997">
        <f t="shared" ref="H27:H44" si="15">SUM(I27:O27)</f>
        <v>0</v>
      </c>
      <c r="I27" s="940"/>
      <c r="J27" s="940"/>
      <c r="K27" s="940"/>
      <c r="L27" s="940"/>
      <c r="M27" s="940"/>
      <c r="N27" s="940"/>
      <c r="O27" s="940"/>
      <c r="P27" s="997">
        <f t="shared" ref="P27:P44" si="16">SUM(Q27:R27)</f>
        <v>0</v>
      </c>
      <c r="Q27" s="940"/>
      <c r="R27" s="940"/>
      <c r="S27" s="997">
        <f t="shared" ref="S27:S44" si="17">SUM(T27:X27)</f>
        <v>0</v>
      </c>
      <c r="T27" s="940"/>
      <c r="U27" s="940"/>
      <c r="V27" s="1187"/>
      <c r="W27" s="1187"/>
      <c r="X27" s="1187"/>
      <c r="Y27" s="1188">
        <f t="shared" ref="Y27:Y44" si="18">SUM(Z27)</f>
        <v>0</v>
      </c>
      <c r="Z27" s="1189"/>
      <c r="AA27" s="997">
        <f t="shared" ref="AA27:AA44" si="19">SUM(AB27:AC27)</f>
        <v>0</v>
      </c>
      <c r="AB27" s="784"/>
      <c r="AC27" s="999"/>
    </row>
    <row r="28" spans="1:29">
      <c r="A28" s="150">
        <v>21</v>
      </c>
      <c r="B28" s="149" t="s">
        <v>927</v>
      </c>
      <c r="C28" s="997"/>
      <c r="D28" s="997">
        <f t="shared" si="14"/>
        <v>0</v>
      </c>
      <c r="E28" s="940"/>
      <c r="F28" s="940"/>
      <c r="G28" s="940"/>
      <c r="H28" s="997">
        <f t="shared" si="15"/>
        <v>0</v>
      </c>
      <c r="I28" s="940"/>
      <c r="J28" s="940"/>
      <c r="K28" s="940"/>
      <c r="L28" s="940"/>
      <c r="M28" s="940"/>
      <c r="N28" s="940"/>
      <c r="O28" s="940"/>
      <c r="P28" s="997">
        <f t="shared" si="16"/>
        <v>0</v>
      </c>
      <c r="Q28" s="940"/>
      <c r="R28" s="940"/>
      <c r="S28" s="997">
        <f t="shared" si="17"/>
        <v>0</v>
      </c>
      <c r="T28" s="940"/>
      <c r="U28" s="940"/>
      <c r="V28" s="1187"/>
      <c r="W28" s="1187"/>
      <c r="X28" s="1187"/>
      <c r="Y28" s="1188">
        <f t="shared" si="18"/>
        <v>0</v>
      </c>
      <c r="Z28" s="1189"/>
      <c r="AA28" s="997">
        <f t="shared" si="19"/>
        <v>0</v>
      </c>
      <c r="AB28" s="784"/>
      <c r="AC28" s="999"/>
    </row>
    <row r="29" spans="1:29">
      <c r="A29" s="150">
        <v>22</v>
      </c>
      <c r="B29" s="149" t="s">
        <v>928</v>
      </c>
      <c r="C29" s="997"/>
      <c r="D29" s="997">
        <f t="shared" si="14"/>
        <v>0</v>
      </c>
      <c r="E29" s="940"/>
      <c r="F29" s="940"/>
      <c r="G29" s="940"/>
      <c r="H29" s="997">
        <f t="shared" si="15"/>
        <v>0</v>
      </c>
      <c r="I29" s="940"/>
      <c r="J29" s="940"/>
      <c r="K29" s="940"/>
      <c r="L29" s="940"/>
      <c r="M29" s="940"/>
      <c r="N29" s="940"/>
      <c r="O29" s="940"/>
      <c r="P29" s="997">
        <f t="shared" si="16"/>
        <v>0</v>
      </c>
      <c r="Q29" s="940"/>
      <c r="R29" s="940"/>
      <c r="S29" s="997">
        <f t="shared" si="17"/>
        <v>0</v>
      </c>
      <c r="T29" s="940"/>
      <c r="U29" s="940"/>
      <c r="V29" s="1187"/>
      <c r="W29" s="1187"/>
      <c r="X29" s="1187"/>
      <c r="Y29" s="1188">
        <f t="shared" si="18"/>
        <v>0</v>
      </c>
      <c r="Z29" s="1189"/>
      <c r="AA29" s="997">
        <f t="shared" si="19"/>
        <v>0</v>
      </c>
      <c r="AB29" s="784"/>
      <c r="AC29" s="999"/>
    </row>
    <row r="30" spans="1:29">
      <c r="A30" s="150">
        <v>23</v>
      </c>
      <c r="B30" s="149" t="s">
        <v>929</v>
      </c>
      <c r="C30" s="997"/>
      <c r="D30" s="997">
        <f t="shared" si="14"/>
        <v>0</v>
      </c>
      <c r="E30" s="940"/>
      <c r="F30" s="940"/>
      <c r="G30" s="940"/>
      <c r="H30" s="997">
        <f t="shared" si="15"/>
        <v>0</v>
      </c>
      <c r="I30" s="940"/>
      <c r="J30" s="940"/>
      <c r="K30" s="940"/>
      <c r="L30" s="940"/>
      <c r="M30" s="940"/>
      <c r="N30" s="940"/>
      <c r="O30" s="940"/>
      <c r="P30" s="997">
        <f t="shared" si="16"/>
        <v>0</v>
      </c>
      <c r="Q30" s="940"/>
      <c r="R30" s="940"/>
      <c r="S30" s="997">
        <f t="shared" si="17"/>
        <v>0</v>
      </c>
      <c r="T30" s="940"/>
      <c r="U30" s="940"/>
      <c r="V30" s="1187"/>
      <c r="W30" s="1187"/>
      <c r="X30" s="1187"/>
      <c r="Y30" s="1188">
        <f t="shared" si="18"/>
        <v>0</v>
      </c>
      <c r="Z30" s="1189"/>
      <c r="AA30" s="997">
        <f t="shared" si="19"/>
        <v>0</v>
      </c>
      <c r="AB30" s="784"/>
      <c r="AC30" s="999"/>
    </row>
    <row r="31" spans="1:29">
      <c r="A31" s="150">
        <v>24</v>
      </c>
      <c r="B31" s="149" t="s">
        <v>930</v>
      </c>
      <c r="C31" s="997"/>
      <c r="D31" s="997">
        <f t="shared" si="14"/>
        <v>0</v>
      </c>
      <c r="E31" s="940"/>
      <c r="F31" s="940"/>
      <c r="G31" s="940"/>
      <c r="H31" s="997">
        <f t="shared" si="15"/>
        <v>0</v>
      </c>
      <c r="I31" s="940"/>
      <c r="J31" s="940"/>
      <c r="K31" s="940"/>
      <c r="L31" s="940"/>
      <c r="M31" s="940"/>
      <c r="N31" s="940"/>
      <c r="O31" s="940"/>
      <c r="P31" s="997">
        <f t="shared" si="16"/>
        <v>0</v>
      </c>
      <c r="Q31" s="940"/>
      <c r="R31" s="940"/>
      <c r="S31" s="997">
        <f t="shared" si="17"/>
        <v>0</v>
      </c>
      <c r="T31" s="940"/>
      <c r="U31" s="940"/>
      <c r="V31" s="1187"/>
      <c r="W31" s="1187"/>
      <c r="X31" s="1187"/>
      <c r="Y31" s="1188">
        <f t="shared" si="18"/>
        <v>0</v>
      </c>
      <c r="Z31" s="1189"/>
      <c r="AA31" s="997">
        <f t="shared" si="19"/>
        <v>0</v>
      </c>
      <c r="AB31" s="784"/>
      <c r="AC31" s="999"/>
    </row>
    <row r="32" spans="1:29">
      <c r="A32" s="150">
        <v>25</v>
      </c>
      <c r="B32" s="149" t="s">
        <v>931</v>
      </c>
      <c r="C32" s="997"/>
      <c r="D32" s="997">
        <f t="shared" si="14"/>
        <v>0</v>
      </c>
      <c r="E32" s="940"/>
      <c r="F32" s="940"/>
      <c r="G32" s="940"/>
      <c r="H32" s="997">
        <f t="shared" si="15"/>
        <v>0</v>
      </c>
      <c r="I32" s="940"/>
      <c r="J32" s="940"/>
      <c r="K32" s="940"/>
      <c r="L32" s="940"/>
      <c r="M32" s="940"/>
      <c r="N32" s="940"/>
      <c r="O32" s="940"/>
      <c r="P32" s="997">
        <f t="shared" si="16"/>
        <v>0</v>
      </c>
      <c r="Q32" s="940"/>
      <c r="R32" s="940"/>
      <c r="S32" s="997">
        <f t="shared" si="17"/>
        <v>0</v>
      </c>
      <c r="T32" s="940"/>
      <c r="U32" s="940"/>
      <c r="V32" s="1187"/>
      <c r="W32" s="1187"/>
      <c r="X32" s="1187"/>
      <c r="Y32" s="1188">
        <f t="shared" si="18"/>
        <v>0</v>
      </c>
      <c r="Z32" s="1189"/>
      <c r="AA32" s="997">
        <f t="shared" si="19"/>
        <v>0</v>
      </c>
      <c r="AB32" s="784"/>
      <c r="AC32" s="999"/>
    </row>
    <row r="33" spans="1:29">
      <c r="A33" s="150">
        <v>26</v>
      </c>
      <c r="B33" s="149" t="s">
        <v>932</v>
      </c>
      <c r="C33" s="997"/>
      <c r="D33" s="997">
        <f t="shared" si="14"/>
        <v>0</v>
      </c>
      <c r="E33" s="940"/>
      <c r="F33" s="940"/>
      <c r="G33" s="940"/>
      <c r="H33" s="997">
        <f t="shared" si="15"/>
        <v>0</v>
      </c>
      <c r="I33" s="940"/>
      <c r="J33" s="940"/>
      <c r="K33" s="940"/>
      <c r="L33" s="940"/>
      <c r="M33" s="940"/>
      <c r="N33" s="940"/>
      <c r="O33" s="940"/>
      <c r="P33" s="997">
        <f t="shared" si="16"/>
        <v>0</v>
      </c>
      <c r="Q33" s="940"/>
      <c r="R33" s="940"/>
      <c r="S33" s="997">
        <f t="shared" si="17"/>
        <v>0</v>
      </c>
      <c r="T33" s="940"/>
      <c r="U33" s="940"/>
      <c r="V33" s="1187"/>
      <c r="W33" s="1187"/>
      <c r="X33" s="1187"/>
      <c r="Y33" s="1188">
        <f t="shared" si="18"/>
        <v>0</v>
      </c>
      <c r="Z33" s="1189"/>
      <c r="AA33" s="997">
        <f t="shared" si="19"/>
        <v>0</v>
      </c>
      <c r="AB33" s="784"/>
      <c r="AC33" s="999"/>
    </row>
    <row r="34" spans="1:29">
      <c r="A34" s="150">
        <v>27</v>
      </c>
      <c r="B34" s="149" t="s">
        <v>933</v>
      </c>
      <c r="C34" s="997"/>
      <c r="D34" s="997">
        <f t="shared" si="14"/>
        <v>0</v>
      </c>
      <c r="E34" s="940"/>
      <c r="F34" s="940"/>
      <c r="G34" s="940"/>
      <c r="H34" s="997">
        <f t="shared" si="15"/>
        <v>0</v>
      </c>
      <c r="I34" s="940"/>
      <c r="J34" s="940"/>
      <c r="K34" s="940"/>
      <c r="L34" s="940"/>
      <c r="M34" s="940"/>
      <c r="N34" s="940"/>
      <c r="O34" s="940"/>
      <c r="P34" s="997">
        <f t="shared" si="16"/>
        <v>0</v>
      </c>
      <c r="Q34" s="940"/>
      <c r="R34" s="940"/>
      <c r="S34" s="997">
        <f t="shared" si="17"/>
        <v>0</v>
      </c>
      <c r="T34" s="940"/>
      <c r="U34" s="940"/>
      <c r="V34" s="1187"/>
      <c r="W34" s="1187"/>
      <c r="X34" s="1187"/>
      <c r="Y34" s="1188">
        <f t="shared" si="18"/>
        <v>0</v>
      </c>
      <c r="Z34" s="1189"/>
      <c r="AA34" s="997">
        <f t="shared" si="19"/>
        <v>0</v>
      </c>
      <c r="AB34" s="784"/>
      <c r="AC34" s="999"/>
    </row>
    <row r="35" spans="1:29">
      <c r="A35" s="150">
        <v>28</v>
      </c>
      <c r="B35" s="149" t="s">
        <v>934</v>
      </c>
      <c r="C35" s="997"/>
      <c r="D35" s="997">
        <f t="shared" si="14"/>
        <v>0</v>
      </c>
      <c r="E35" s="940"/>
      <c r="F35" s="940"/>
      <c r="G35" s="940"/>
      <c r="H35" s="997">
        <f t="shared" si="15"/>
        <v>0</v>
      </c>
      <c r="I35" s="940"/>
      <c r="J35" s="940"/>
      <c r="K35" s="940"/>
      <c r="L35" s="940"/>
      <c r="M35" s="940"/>
      <c r="N35" s="940"/>
      <c r="O35" s="940"/>
      <c r="P35" s="997">
        <f t="shared" si="16"/>
        <v>0</v>
      </c>
      <c r="Q35" s="940"/>
      <c r="R35" s="940"/>
      <c r="S35" s="997">
        <f t="shared" si="17"/>
        <v>0</v>
      </c>
      <c r="T35" s="940"/>
      <c r="U35" s="940"/>
      <c r="V35" s="1187"/>
      <c r="W35" s="1187"/>
      <c r="X35" s="1187"/>
      <c r="Y35" s="1188">
        <f t="shared" si="18"/>
        <v>0</v>
      </c>
      <c r="Z35" s="1189"/>
      <c r="AA35" s="997">
        <f t="shared" si="19"/>
        <v>0</v>
      </c>
      <c r="AB35" s="784"/>
      <c r="AC35" s="999"/>
    </row>
    <row r="36" spans="1:29">
      <c r="A36" s="150">
        <v>30</v>
      </c>
      <c r="B36" s="149" t="s">
        <v>935</v>
      </c>
      <c r="C36" s="997"/>
      <c r="D36" s="997">
        <f t="shared" si="14"/>
        <v>0</v>
      </c>
      <c r="E36" s="940"/>
      <c r="F36" s="940"/>
      <c r="G36" s="940"/>
      <c r="H36" s="997">
        <f t="shared" si="15"/>
        <v>0</v>
      </c>
      <c r="I36" s="940"/>
      <c r="J36" s="940"/>
      <c r="K36" s="940"/>
      <c r="L36" s="940"/>
      <c r="M36" s="940"/>
      <c r="N36" s="940"/>
      <c r="O36" s="940"/>
      <c r="P36" s="997">
        <f t="shared" si="16"/>
        <v>0</v>
      </c>
      <c r="Q36" s="940"/>
      <c r="R36" s="940"/>
      <c r="S36" s="997">
        <f t="shared" si="17"/>
        <v>0</v>
      </c>
      <c r="T36" s="940"/>
      <c r="U36" s="940"/>
      <c r="V36" s="1187"/>
      <c r="W36" s="1187"/>
      <c r="X36" s="1187"/>
      <c r="Y36" s="1188">
        <f t="shared" si="18"/>
        <v>0</v>
      </c>
      <c r="Z36" s="1189"/>
      <c r="AA36" s="997">
        <f t="shared" si="19"/>
        <v>0</v>
      </c>
      <c r="AB36" s="784"/>
      <c r="AC36" s="999"/>
    </row>
    <row r="37" spans="1:29">
      <c r="A37" s="150">
        <v>31</v>
      </c>
      <c r="B37" s="149" t="s">
        <v>936</v>
      </c>
      <c r="C37" s="997"/>
      <c r="D37" s="997">
        <f t="shared" si="14"/>
        <v>0</v>
      </c>
      <c r="E37" s="940"/>
      <c r="F37" s="940"/>
      <c r="G37" s="940"/>
      <c r="H37" s="997">
        <f t="shared" si="15"/>
        <v>0</v>
      </c>
      <c r="I37" s="940"/>
      <c r="J37" s="940"/>
      <c r="K37" s="940"/>
      <c r="L37" s="940"/>
      <c r="M37" s="940"/>
      <c r="N37" s="940"/>
      <c r="O37" s="940"/>
      <c r="P37" s="997">
        <f t="shared" si="16"/>
        <v>0</v>
      </c>
      <c r="Q37" s="940"/>
      <c r="R37" s="940"/>
      <c r="S37" s="997">
        <f t="shared" si="17"/>
        <v>0</v>
      </c>
      <c r="T37" s="940"/>
      <c r="U37" s="940"/>
      <c r="V37" s="1187"/>
      <c r="W37" s="1187"/>
      <c r="X37" s="1187"/>
      <c r="Y37" s="1188">
        <f t="shared" si="18"/>
        <v>0</v>
      </c>
      <c r="Z37" s="1189"/>
      <c r="AA37" s="997">
        <f t="shared" si="19"/>
        <v>0</v>
      </c>
      <c r="AB37" s="784"/>
      <c r="AC37" s="999"/>
    </row>
    <row r="38" spans="1:29">
      <c r="A38" s="150">
        <v>33</v>
      </c>
      <c r="B38" s="149" t="s">
        <v>937</v>
      </c>
      <c r="C38" s="997"/>
      <c r="D38" s="997">
        <f t="shared" si="14"/>
        <v>0</v>
      </c>
      <c r="E38" s="940"/>
      <c r="F38" s="940"/>
      <c r="G38" s="940"/>
      <c r="H38" s="997">
        <f t="shared" si="15"/>
        <v>0</v>
      </c>
      <c r="I38" s="940"/>
      <c r="J38" s="940"/>
      <c r="K38" s="940"/>
      <c r="L38" s="940"/>
      <c r="M38" s="940"/>
      <c r="N38" s="940"/>
      <c r="O38" s="940"/>
      <c r="P38" s="997">
        <f t="shared" si="16"/>
        <v>0</v>
      </c>
      <c r="Q38" s="940"/>
      <c r="R38" s="940"/>
      <c r="S38" s="997">
        <f t="shared" si="17"/>
        <v>0</v>
      </c>
      <c r="T38" s="940"/>
      <c r="U38" s="940"/>
      <c r="V38" s="1187"/>
      <c r="W38" s="1187"/>
      <c r="X38" s="1187"/>
      <c r="Y38" s="1188">
        <f t="shared" si="18"/>
        <v>0</v>
      </c>
      <c r="Z38" s="1189"/>
      <c r="AA38" s="997">
        <f t="shared" si="19"/>
        <v>0</v>
      </c>
      <c r="AB38" s="784"/>
      <c r="AC38" s="999"/>
    </row>
    <row r="39" spans="1:29">
      <c r="A39" s="150">
        <v>35</v>
      </c>
      <c r="B39" s="149" t="s">
        <v>938</v>
      </c>
      <c r="C39" s="997"/>
      <c r="D39" s="997">
        <f t="shared" si="14"/>
        <v>0</v>
      </c>
      <c r="E39" s="940"/>
      <c r="F39" s="940"/>
      <c r="G39" s="940"/>
      <c r="H39" s="997">
        <f t="shared" si="15"/>
        <v>0</v>
      </c>
      <c r="I39" s="940"/>
      <c r="J39" s="940"/>
      <c r="K39" s="940"/>
      <c r="L39" s="940"/>
      <c r="M39" s="940"/>
      <c r="N39" s="940"/>
      <c r="O39" s="940"/>
      <c r="P39" s="997">
        <f t="shared" si="16"/>
        <v>0</v>
      </c>
      <c r="Q39" s="940"/>
      <c r="R39" s="940"/>
      <c r="S39" s="997">
        <f t="shared" si="17"/>
        <v>0</v>
      </c>
      <c r="T39" s="940"/>
      <c r="U39" s="940"/>
      <c r="V39" s="1187"/>
      <c r="W39" s="1187"/>
      <c r="X39" s="1187"/>
      <c r="Y39" s="1188">
        <f t="shared" si="18"/>
        <v>0</v>
      </c>
      <c r="Z39" s="1189"/>
      <c r="AA39" s="997">
        <f t="shared" si="19"/>
        <v>0</v>
      </c>
      <c r="AB39" s="784"/>
      <c r="AC39" s="999"/>
    </row>
    <row r="40" spans="1:29">
      <c r="A40" s="150">
        <v>36</v>
      </c>
      <c r="B40" s="149" t="s">
        <v>919</v>
      </c>
      <c r="C40" s="997"/>
      <c r="D40" s="997">
        <f t="shared" si="14"/>
        <v>0</v>
      </c>
      <c r="E40" s="940"/>
      <c r="F40" s="940"/>
      <c r="G40" s="940"/>
      <c r="H40" s="997">
        <f t="shared" si="15"/>
        <v>0</v>
      </c>
      <c r="I40" s="940"/>
      <c r="J40" s="940"/>
      <c r="K40" s="940"/>
      <c r="L40" s="940"/>
      <c r="M40" s="940"/>
      <c r="N40" s="940"/>
      <c r="O40" s="940"/>
      <c r="P40" s="997">
        <f t="shared" si="16"/>
        <v>0</v>
      </c>
      <c r="Q40" s="940"/>
      <c r="R40" s="940"/>
      <c r="S40" s="997">
        <f t="shared" si="17"/>
        <v>0</v>
      </c>
      <c r="T40" s="940"/>
      <c r="U40" s="940"/>
      <c r="V40" s="1187"/>
      <c r="W40" s="1187"/>
      <c r="X40" s="1187"/>
      <c r="Y40" s="1188">
        <f t="shared" si="18"/>
        <v>0</v>
      </c>
      <c r="Z40" s="1189"/>
      <c r="AA40" s="997">
        <f t="shared" si="19"/>
        <v>0</v>
      </c>
      <c r="AB40" s="784"/>
      <c r="AC40" s="999"/>
    </row>
    <row r="41" spans="1:29">
      <c r="A41" s="150">
        <v>37</v>
      </c>
      <c r="B41" s="149" t="s">
        <v>939</v>
      </c>
      <c r="C41" s="997"/>
      <c r="D41" s="997">
        <f t="shared" si="14"/>
        <v>0</v>
      </c>
      <c r="E41" s="940"/>
      <c r="F41" s="940"/>
      <c r="G41" s="940"/>
      <c r="H41" s="997">
        <f t="shared" si="15"/>
        <v>0</v>
      </c>
      <c r="I41" s="940"/>
      <c r="J41" s="940"/>
      <c r="K41" s="940"/>
      <c r="L41" s="940"/>
      <c r="M41" s="940"/>
      <c r="N41" s="940"/>
      <c r="O41" s="940"/>
      <c r="P41" s="997">
        <f t="shared" si="16"/>
        <v>0</v>
      </c>
      <c r="Q41" s="940"/>
      <c r="R41" s="940"/>
      <c r="S41" s="997">
        <f t="shared" si="17"/>
        <v>0</v>
      </c>
      <c r="T41" s="940"/>
      <c r="U41" s="940"/>
      <c r="V41" s="1187"/>
      <c r="W41" s="1187"/>
      <c r="X41" s="1187"/>
      <c r="Y41" s="1188">
        <f t="shared" si="18"/>
        <v>0</v>
      </c>
      <c r="Z41" s="1189"/>
      <c r="AA41" s="997">
        <f t="shared" si="19"/>
        <v>0</v>
      </c>
      <c r="AB41" s="784"/>
      <c r="AC41" s="999"/>
    </row>
    <row r="42" spans="1:29">
      <c r="A42" s="150">
        <v>39</v>
      </c>
      <c r="B42" s="149" t="s">
        <v>940</v>
      </c>
      <c r="C42" s="997"/>
      <c r="D42" s="997">
        <f t="shared" si="14"/>
        <v>0</v>
      </c>
      <c r="E42" s="940"/>
      <c r="F42" s="940"/>
      <c r="G42" s="940"/>
      <c r="H42" s="997">
        <f t="shared" si="15"/>
        <v>0</v>
      </c>
      <c r="I42" s="940"/>
      <c r="J42" s="940"/>
      <c r="K42" s="940"/>
      <c r="L42" s="940"/>
      <c r="M42" s="940"/>
      <c r="N42" s="940"/>
      <c r="O42" s="940"/>
      <c r="P42" s="997">
        <f t="shared" si="16"/>
        <v>0</v>
      </c>
      <c r="Q42" s="940"/>
      <c r="R42" s="940"/>
      <c r="S42" s="997">
        <f t="shared" si="17"/>
        <v>0</v>
      </c>
      <c r="T42" s="940"/>
      <c r="U42" s="940"/>
      <c r="V42" s="1187"/>
      <c r="W42" s="1187"/>
      <c r="X42" s="1187"/>
      <c r="Y42" s="1188">
        <f t="shared" si="18"/>
        <v>0</v>
      </c>
      <c r="Z42" s="1189"/>
      <c r="AA42" s="997">
        <f t="shared" si="19"/>
        <v>0</v>
      </c>
      <c r="AB42" s="784"/>
      <c r="AC42" s="999"/>
    </row>
    <row r="43" spans="1:29">
      <c r="A43" s="150">
        <v>41</v>
      </c>
      <c r="B43" s="149" t="s">
        <v>941</v>
      </c>
      <c r="C43" s="997"/>
      <c r="D43" s="997">
        <f t="shared" si="14"/>
        <v>0</v>
      </c>
      <c r="E43" s="940"/>
      <c r="F43" s="940"/>
      <c r="G43" s="940"/>
      <c r="H43" s="997">
        <f t="shared" si="15"/>
        <v>0</v>
      </c>
      <c r="I43" s="940"/>
      <c r="J43" s="940"/>
      <c r="K43" s="940"/>
      <c r="L43" s="940"/>
      <c r="M43" s="940"/>
      <c r="N43" s="940"/>
      <c r="O43" s="940"/>
      <c r="P43" s="997">
        <f t="shared" si="16"/>
        <v>0</v>
      </c>
      <c r="Q43" s="940"/>
      <c r="R43" s="940"/>
      <c r="S43" s="997">
        <f t="shared" si="17"/>
        <v>0</v>
      </c>
      <c r="T43" s="940"/>
      <c r="U43" s="940"/>
      <c r="V43" s="1187"/>
      <c r="W43" s="1187"/>
      <c r="X43" s="1187"/>
      <c r="Y43" s="1188">
        <f t="shared" si="18"/>
        <v>0</v>
      </c>
      <c r="Z43" s="1189"/>
      <c r="AA43" s="997">
        <f t="shared" si="19"/>
        <v>0</v>
      </c>
      <c r="AB43" s="784"/>
      <c r="AC43" s="999"/>
    </row>
    <row r="44" spans="1:29" ht="15" customHeight="1" thickBot="1">
      <c r="A44" s="148">
        <v>47</v>
      </c>
      <c r="B44" s="147" t="s">
        <v>920</v>
      </c>
      <c r="C44" s="1000"/>
      <c r="D44" s="1000">
        <f t="shared" si="14"/>
        <v>0</v>
      </c>
      <c r="E44" s="1002"/>
      <c r="F44" s="1002"/>
      <c r="G44" s="1002"/>
      <c r="H44" s="1000">
        <f t="shared" si="15"/>
        <v>0</v>
      </c>
      <c r="I44" s="1002"/>
      <c r="J44" s="1002"/>
      <c r="K44" s="1002"/>
      <c r="L44" s="1002"/>
      <c r="M44" s="1002"/>
      <c r="N44" s="1002"/>
      <c r="O44" s="1002"/>
      <c r="P44" s="1000">
        <f t="shared" si="16"/>
        <v>0</v>
      </c>
      <c r="Q44" s="1002"/>
      <c r="R44" s="1002"/>
      <c r="S44" s="1000">
        <f t="shared" si="17"/>
        <v>0</v>
      </c>
      <c r="T44" s="1002"/>
      <c r="U44" s="1002"/>
      <c r="V44" s="1190"/>
      <c r="W44" s="1190"/>
      <c r="X44" s="1190"/>
      <c r="Y44" s="1191">
        <f t="shared" si="18"/>
        <v>0</v>
      </c>
      <c r="Z44" s="1192"/>
      <c r="AA44" s="1000">
        <f t="shared" si="19"/>
        <v>0</v>
      </c>
      <c r="AB44" s="1003"/>
      <c r="AC44" s="1004"/>
    </row>
    <row r="45" spans="1:29" ht="12" thickBot="1">
      <c r="A45" s="1193" t="s">
        <v>1430</v>
      </c>
      <c r="B45" s="1194"/>
      <c r="C45" s="1174">
        <f>SUM(C26:C44)</f>
        <v>0</v>
      </c>
      <c r="D45" s="1174">
        <f t="shared" ref="D45:AC45" si="20">SUM(D26:D44)</f>
        <v>0</v>
      </c>
      <c r="E45" s="1174">
        <f t="shared" si="20"/>
        <v>0</v>
      </c>
      <c r="F45" s="1174"/>
      <c r="G45" s="1174">
        <f t="shared" si="20"/>
        <v>0</v>
      </c>
      <c r="H45" s="1174">
        <f t="shared" si="20"/>
        <v>0</v>
      </c>
      <c r="I45" s="1174">
        <f t="shared" si="20"/>
        <v>0</v>
      </c>
      <c r="J45" s="1174">
        <f t="shared" si="20"/>
        <v>0</v>
      </c>
      <c r="K45" s="1174">
        <f t="shared" si="20"/>
        <v>0</v>
      </c>
      <c r="L45" s="1174">
        <f t="shared" si="20"/>
        <v>0</v>
      </c>
      <c r="M45" s="1174">
        <f t="shared" si="20"/>
        <v>0</v>
      </c>
      <c r="N45" s="1174">
        <f t="shared" si="20"/>
        <v>0</v>
      </c>
      <c r="O45" s="1174">
        <f t="shared" si="20"/>
        <v>0</v>
      </c>
      <c r="P45" s="1174">
        <f t="shared" si="20"/>
        <v>0</v>
      </c>
      <c r="Q45" s="1174">
        <f t="shared" si="20"/>
        <v>0</v>
      </c>
      <c r="R45" s="1174">
        <f t="shared" si="20"/>
        <v>0</v>
      </c>
      <c r="S45" s="1174">
        <f t="shared" si="20"/>
        <v>0</v>
      </c>
      <c r="T45" s="1174">
        <f t="shared" si="20"/>
        <v>0</v>
      </c>
      <c r="U45" s="1174">
        <f t="shared" si="20"/>
        <v>0</v>
      </c>
      <c r="V45" s="1174"/>
      <c r="W45" s="1174"/>
      <c r="X45" s="1174">
        <f t="shared" si="20"/>
        <v>0</v>
      </c>
      <c r="Y45" s="1174">
        <f t="shared" si="20"/>
        <v>0</v>
      </c>
      <c r="Z45" s="1174">
        <f t="shared" si="20"/>
        <v>0</v>
      </c>
      <c r="AA45" s="1174">
        <f t="shared" si="20"/>
        <v>0</v>
      </c>
      <c r="AB45" s="1174">
        <f t="shared" si="20"/>
        <v>0</v>
      </c>
      <c r="AC45" s="1174">
        <f t="shared" si="20"/>
        <v>0</v>
      </c>
    </row>
    <row r="46" spans="1:29" ht="12.65" customHeight="1" thickBot="1">
      <c r="A46" s="1807" t="s">
        <v>942</v>
      </c>
      <c r="B46" s="1808"/>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4"/>
    </row>
    <row r="47" spans="1:29">
      <c r="A47" s="1007">
        <v>50</v>
      </c>
      <c r="B47" s="1008" t="s">
        <v>943</v>
      </c>
      <c r="C47" s="994"/>
      <c r="D47" s="994">
        <f>SUM(E47:G47)</f>
        <v>0</v>
      </c>
      <c r="E47" s="996"/>
      <c r="F47" s="996"/>
      <c r="G47" s="996"/>
      <c r="H47" s="994">
        <f>SUM(I47:O47)</f>
        <v>0</v>
      </c>
      <c r="I47" s="996"/>
      <c r="J47" s="996"/>
      <c r="K47" s="996"/>
      <c r="L47" s="996"/>
      <c r="M47" s="996"/>
      <c r="N47" s="996"/>
      <c r="O47" s="996"/>
      <c r="P47" s="994">
        <f>SUM(Q47:R47)</f>
        <v>0</v>
      </c>
      <c r="Q47" s="996"/>
      <c r="R47" s="996"/>
      <c r="S47" s="994">
        <f>SUM(T47:X47)</f>
        <v>0</v>
      </c>
      <c r="T47" s="996"/>
      <c r="U47" s="996"/>
      <c r="V47" s="996"/>
      <c r="W47" s="996"/>
      <c r="X47" s="996"/>
      <c r="Y47" s="994">
        <f>SUM(Z47)</f>
        <v>0</v>
      </c>
      <c r="Z47" s="1177"/>
      <c r="AA47" s="1178">
        <f>SUM(AB47:AC47)</f>
        <v>0</v>
      </c>
      <c r="AB47" s="1179"/>
      <c r="AC47" s="1180"/>
    </row>
    <row r="48" spans="1:29">
      <c r="A48" s="1007">
        <v>52</v>
      </c>
      <c r="B48" s="1011" t="s">
        <v>944</v>
      </c>
      <c r="C48" s="1161"/>
      <c r="D48" s="1161">
        <f>SUM(E48:G48)</f>
        <v>0</v>
      </c>
      <c r="E48" s="1006"/>
      <c r="F48" s="1006"/>
      <c r="G48" s="1006"/>
      <c r="H48" s="1161">
        <f>SUM(I48:O48)</f>
        <v>0</v>
      </c>
      <c r="I48" s="1006"/>
      <c r="J48" s="1006"/>
      <c r="K48" s="1006"/>
      <c r="L48" s="1006"/>
      <c r="M48" s="1006"/>
      <c r="N48" s="1006"/>
      <c r="O48" s="1006"/>
      <c r="P48" s="1161">
        <f>SUM(Q48:R48)</f>
        <v>0</v>
      </c>
      <c r="Q48" s="1006"/>
      <c r="R48" s="1006"/>
      <c r="S48" s="1161">
        <f>SUM(T48:X48)</f>
        <v>0</v>
      </c>
      <c r="T48" s="1006"/>
      <c r="U48" s="1006"/>
      <c r="V48" s="1006"/>
      <c r="W48" s="1006"/>
      <c r="X48" s="1006"/>
      <c r="Y48" s="1161">
        <f>SUM(Z48)</f>
        <v>0</v>
      </c>
      <c r="Z48" s="1195"/>
      <c r="AA48" s="1196">
        <f>SUM(AB48:AC48)</f>
        <v>0</v>
      </c>
      <c r="AB48" s="1006"/>
      <c r="AC48" s="1162"/>
    </row>
    <row r="49" spans="1:30">
      <c r="A49" s="1009">
        <v>53</v>
      </c>
      <c r="B49" s="1010" t="s">
        <v>945</v>
      </c>
      <c r="C49" s="997"/>
      <c r="D49" s="997">
        <f t="shared" ref="D49:D67" si="21">SUM(E49:G49)</f>
        <v>0</v>
      </c>
      <c r="E49" s="1006"/>
      <c r="F49" s="1006"/>
      <c r="G49" s="940"/>
      <c r="H49" s="997">
        <f t="shared" ref="H49:H67" si="22">SUM(I49:O49)</f>
        <v>0</v>
      </c>
      <c r="I49" s="940"/>
      <c r="J49" s="940"/>
      <c r="K49" s="940"/>
      <c r="L49" s="940"/>
      <c r="M49" s="940"/>
      <c r="N49" s="940"/>
      <c r="O49" s="940"/>
      <c r="P49" s="997">
        <f t="shared" ref="P49:P67" si="23">SUM(Q49:R49)</f>
        <v>0</v>
      </c>
      <c r="Q49" s="940"/>
      <c r="R49" s="940"/>
      <c r="S49" s="997">
        <f t="shared" ref="S49:S67" si="24">SUM(T49:X49)</f>
        <v>0</v>
      </c>
      <c r="T49" s="940"/>
      <c r="U49" s="940"/>
      <c r="V49" s="940"/>
      <c r="W49" s="940"/>
      <c r="X49" s="940"/>
      <c r="Y49" s="997">
        <f t="shared" ref="Y49:Y67" si="25">SUM(Z49)</f>
        <v>0</v>
      </c>
      <c r="Z49" s="997"/>
      <c r="AA49" s="997">
        <f t="shared" ref="AA49:AA67" si="26">SUM(AB49:AC49)</f>
        <v>0</v>
      </c>
      <c r="AB49" s="784"/>
      <c r="AC49" s="999"/>
    </row>
    <row r="50" spans="1:30">
      <c r="A50" s="1009">
        <v>54</v>
      </c>
      <c r="B50" s="1010" t="s">
        <v>946</v>
      </c>
      <c r="C50" s="997"/>
      <c r="D50" s="997">
        <f t="shared" si="21"/>
        <v>0</v>
      </c>
      <c r="E50" s="940"/>
      <c r="F50" s="940"/>
      <c r="G50" s="940"/>
      <c r="H50" s="997">
        <f t="shared" si="22"/>
        <v>0</v>
      </c>
      <c r="I50" s="940"/>
      <c r="J50" s="940"/>
      <c r="K50" s="940"/>
      <c r="L50" s="940"/>
      <c r="M50" s="940"/>
      <c r="N50" s="940"/>
      <c r="O50" s="940"/>
      <c r="P50" s="997">
        <f t="shared" si="23"/>
        <v>0</v>
      </c>
      <c r="Q50" s="940"/>
      <c r="R50" s="940"/>
      <c r="S50" s="997">
        <f t="shared" si="24"/>
        <v>0</v>
      </c>
      <c r="T50" s="940"/>
      <c r="U50" s="940"/>
      <c r="V50" s="940"/>
      <c r="W50" s="940"/>
      <c r="X50" s="940"/>
      <c r="Y50" s="997">
        <f t="shared" si="25"/>
        <v>0</v>
      </c>
      <c r="Z50" s="997"/>
      <c r="AA50" s="997">
        <f t="shared" si="26"/>
        <v>0</v>
      </c>
      <c r="AB50" s="784"/>
      <c r="AC50" s="999"/>
    </row>
    <row r="51" spans="1:30">
      <c r="A51" s="1009">
        <v>55</v>
      </c>
      <c r="B51" s="1010" t="s">
        <v>947</v>
      </c>
      <c r="C51" s="997"/>
      <c r="D51" s="997">
        <f t="shared" si="21"/>
        <v>0</v>
      </c>
      <c r="E51" s="940"/>
      <c r="F51" s="940"/>
      <c r="G51" s="940"/>
      <c r="H51" s="997">
        <f t="shared" si="22"/>
        <v>0</v>
      </c>
      <c r="I51" s="940"/>
      <c r="J51" s="940"/>
      <c r="K51" s="940"/>
      <c r="L51" s="940"/>
      <c r="M51" s="940"/>
      <c r="N51" s="940"/>
      <c r="O51" s="940"/>
      <c r="P51" s="997">
        <f t="shared" si="23"/>
        <v>0</v>
      </c>
      <c r="Q51" s="940"/>
      <c r="R51" s="940"/>
      <c r="S51" s="997">
        <f t="shared" si="24"/>
        <v>0</v>
      </c>
      <c r="T51" s="940"/>
      <c r="U51" s="940"/>
      <c r="V51" s="940"/>
      <c r="W51" s="940"/>
      <c r="X51" s="940"/>
      <c r="Y51" s="997">
        <f t="shared" si="25"/>
        <v>0</v>
      </c>
      <c r="Z51" s="997"/>
      <c r="AA51" s="997">
        <f t="shared" si="26"/>
        <v>0</v>
      </c>
      <c r="AB51" s="784"/>
      <c r="AC51" s="999"/>
    </row>
    <row r="52" spans="1:30">
      <c r="A52" s="1009">
        <v>56</v>
      </c>
      <c r="B52" s="1010" t="s">
        <v>948</v>
      </c>
      <c r="C52" s="997"/>
      <c r="D52" s="997">
        <f t="shared" si="21"/>
        <v>0</v>
      </c>
      <c r="E52" s="940"/>
      <c r="F52" s="940"/>
      <c r="G52" s="940"/>
      <c r="H52" s="997">
        <f t="shared" si="22"/>
        <v>0</v>
      </c>
      <c r="I52" s="940"/>
      <c r="J52" s="940"/>
      <c r="K52" s="940"/>
      <c r="L52" s="940"/>
      <c r="M52" s="940"/>
      <c r="N52" s="940"/>
      <c r="O52" s="940"/>
      <c r="P52" s="997">
        <f t="shared" si="23"/>
        <v>0</v>
      </c>
      <c r="Q52" s="940"/>
      <c r="R52" s="940"/>
      <c r="S52" s="997">
        <f t="shared" si="24"/>
        <v>0</v>
      </c>
      <c r="T52" s="940"/>
      <c r="U52" s="940"/>
      <c r="V52" s="940"/>
      <c r="W52" s="940"/>
      <c r="X52" s="940"/>
      <c r="Y52" s="997">
        <f t="shared" si="25"/>
        <v>0</v>
      </c>
      <c r="Z52" s="997"/>
      <c r="AA52" s="997">
        <f t="shared" si="26"/>
        <v>0</v>
      </c>
      <c r="AB52" s="784"/>
      <c r="AC52" s="999"/>
    </row>
    <row r="53" spans="1:30">
      <c r="A53" s="1009">
        <v>57</v>
      </c>
      <c r="B53" s="1010" t="s">
        <v>949</v>
      </c>
      <c r="C53" s="997"/>
      <c r="D53" s="997">
        <f t="shared" si="21"/>
        <v>0</v>
      </c>
      <c r="E53" s="940"/>
      <c r="F53" s="940"/>
      <c r="G53" s="940"/>
      <c r="H53" s="997">
        <f t="shared" si="22"/>
        <v>0</v>
      </c>
      <c r="I53" s="940"/>
      <c r="J53" s="940"/>
      <c r="K53" s="940"/>
      <c r="L53" s="940"/>
      <c r="M53" s="940"/>
      <c r="N53" s="940"/>
      <c r="O53" s="940"/>
      <c r="P53" s="997">
        <f t="shared" si="23"/>
        <v>0</v>
      </c>
      <c r="Q53" s="940"/>
      <c r="R53" s="940"/>
      <c r="S53" s="997">
        <f t="shared" si="24"/>
        <v>0</v>
      </c>
      <c r="T53" s="940"/>
      <c r="U53" s="940"/>
      <c r="V53" s="940"/>
      <c r="W53" s="940"/>
      <c r="X53" s="940"/>
      <c r="Y53" s="997">
        <f t="shared" si="25"/>
        <v>0</v>
      </c>
      <c r="Z53" s="997"/>
      <c r="AA53" s="997">
        <f t="shared" si="26"/>
        <v>0</v>
      </c>
      <c r="AB53" s="784"/>
      <c r="AC53" s="999"/>
    </row>
    <row r="54" spans="1:30">
      <c r="A54" s="1009">
        <v>58</v>
      </c>
      <c r="B54" s="1010" t="s">
        <v>950</v>
      </c>
      <c r="C54" s="997"/>
      <c r="D54" s="997">
        <f t="shared" si="21"/>
        <v>0</v>
      </c>
      <c r="E54" s="940"/>
      <c r="F54" s="940"/>
      <c r="G54" s="940"/>
      <c r="H54" s="997">
        <f t="shared" si="22"/>
        <v>0</v>
      </c>
      <c r="I54" s="940"/>
      <c r="J54" s="940"/>
      <c r="K54" s="940"/>
      <c r="L54" s="940"/>
      <c r="M54" s="940"/>
      <c r="N54" s="940"/>
      <c r="O54" s="940"/>
      <c r="P54" s="997">
        <f t="shared" si="23"/>
        <v>0</v>
      </c>
      <c r="Q54" s="940"/>
      <c r="R54" s="940"/>
      <c r="S54" s="997">
        <f t="shared" si="24"/>
        <v>0</v>
      </c>
      <c r="T54" s="940"/>
      <c r="U54" s="940"/>
      <c r="V54" s="940"/>
      <c r="W54" s="940"/>
      <c r="X54" s="940"/>
      <c r="Y54" s="997">
        <f t="shared" si="25"/>
        <v>0</v>
      </c>
      <c r="Z54" s="997"/>
      <c r="AA54" s="997">
        <f t="shared" si="26"/>
        <v>0</v>
      </c>
      <c r="AB54" s="784"/>
      <c r="AC54" s="999"/>
    </row>
    <row r="55" spans="1:30">
      <c r="A55" s="1009">
        <v>59</v>
      </c>
      <c r="B55" s="1010" t="s">
        <v>951</v>
      </c>
      <c r="C55" s="997"/>
      <c r="D55" s="997">
        <f t="shared" si="21"/>
        <v>0</v>
      </c>
      <c r="E55" s="940"/>
      <c r="F55" s="940"/>
      <c r="G55" s="940"/>
      <c r="H55" s="997">
        <f t="shared" si="22"/>
        <v>0</v>
      </c>
      <c r="I55" s="940"/>
      <c r="J55" s="940"/>
      <c r="K55" s="940"/>
      <c r="L55" s="940"/>
      <c r="M55" s="940"/>
      <c r="N55" s="940"/>
      <c r="O55" s="940"/>
      <c r="P55" s="997">
        <f t="shared" si="23"/>
        <v>0</v>
      </c>
      <c r="Q55" s="940"/>
      <c r="R55" s="940"/>
      <c r="S55" s="997">
        <f t="shared" si="24"/>
        <v>0</v>
      </c>
      <c r="T55" s="940"/>
      <c r="U55" s="940"/>
      <c r="V55" s="940"/>
      <c r="W55" s="940"/>
      <c r="X55" s="940"/>
      <c r="Y55" s="997">
        <f t="shared" si="25"/>
        <v>0</v>
      </c>
      <c r="Z55" s="997"/>
      <c r="AA55" s="997">
        <f t="shared" si="26"/>
        <v>0</v>
      </c>
      <c r="AB55" s="784"/>
      <c r="AC55" s="999"/>
    </row>
    <row r="56" spans="1:30">
      <c r="A56" s="1009">
        <v>60</v>
      </c>
      <c r="B56" s="1010" t="s">
        <v>952</v>
      </c>
      <c r="C56" s="997"/>
      <c r="D56" s="997">
        <f t="shared" si="21"/>
        <v>0</v>
      </c>
      <c r="E56" s="940"/>
      <c r="F56" s="940"/>
      <c r="G56" s="940"/>
      <c r="H56" s="997">
        <f t="shared" si="22"/>
        <v>0</v>
      </c>
      <c r="I56" s="940"/>
      <c r="J56" s="940"/>
      <c r="K56" s="940"/>
      <c r="L56" s="940"/>
      <c r="M56" s="940"/>
      <c r="N56" s="940"/>
      <c r="O56" s="940"/>
      <c r="P56" s="997">
        <f t="shared" si="23"/>
        <v>0</v>
      </c>
      <c r="Q56" s="940"/>
      <c r="R56" s="940"/>
      <c r="S56" s="997">
        <f t="shared" si="24"/>
        <v>0</v>
      </c>
      <c r="T56" s="940"/>
      <c r="U56" s="940"/>
      <c r="V56" s="940"/>
      <c r="W56" s="940"/>
      <c r="X56" s="940"/>
      <c r="Y56" s="997">
        <f t="shared" si="25"/>
        <v>0</v>
      </c>
      <c r="Z56" s="997"/>
      <c r="AA56" s="997">
        <f t="shared" si="26"/>
        <v>0</v>
      </c>
      <c r="AB56" s="784"/>
      <c r="AC56" s="999"/>
    </row>
    <row r="57" spans="1:30">
      <c r="A57" s="1009">
        <v>62</v>
      </c>
      <c r="B57" s="1010" t="s">
        <v>953</v>
      </c>
      <c r="C57" s="997"/>
      <c r="D57" s="997">
        <f t="shared" si="21"/>
        <v>0</v>
      </c>
      <c r="E57" s="940"/>
      <c r="F57" s="940"/>
      <c r="G57" s="940"/>
      <c r="H57" s="997">
        <f t="shared" si="22"/>
        <v>0</v>
      </c>
      <c r="I57" s="940"/>
      <c r="J57" s="940"/>
      <c r="K57" s="940"/>
      <c r="L57" s="940"/>
      <c r="M57" s="940"/>
      <c r="N57" s="940"/>
      <c r="O57" s="940"/>
      <c r="P57" s="997">
        <f t="shared" si="23"/>
        <v>0</v>
      </c>
      <c r="Q57" s="940"/>
      <c r="R57" s="940"/>
      <c r="S57" s="997">
        <f t="shared" si="24"/>
        <v>0</v>
      </c>
      <c r="T57" s="940"/>
      <c r="U57" s="940"/>
      <c r="V57" s="940"/>
      <c r="W57" s="940"/>
      <c r="X57" s="940"/>
      <c r="Y57" s="997">
        <f t="shared" si="25"/>
        <v>0</v>
      </c>
      <c r="Z57" s="997"/>
      <c r="AA57" s="997">
        <f t="shared" si="26"/>
        <v>0</v>
      </c>
      <c r="AB57" s="784"/>
      <c r="AC57" s="999"/>
    </row>
    <row r="58" spans="1:30">
      <c r="A58" s="1009">
        <v>64</v>
      </c>
      <c r="B58" s="1010" t="s">
        <v>954</v>
      </c>
      <c r="C58" s="997"/>
      <c r="D58" s="997">
        <f t="shared" si="21"/>
        <v>0</v>
      </c>
      <c r="E58" s="940"/>
      <c r="F58" s="940"/>
      <c r="G58" s="940"/>
      <c r="H58" s="997">
        <f t="shared" si="22"/>
        <v>0</v>
      </c>
      <c r="I58" s="940"/>
      <c r="J58" s="940"/>
      <c r="K58" s="940"/>
      <c r="L58" s="940"/>
      <c r="M58" s="940"/>
      <c r="N58" s="940"/>
      <c r="O58" s="940"/>
      <c r="P58" s="997">
        <f t="shared" si="23"/>
        <v>0</v>
      </c>
      <c r="Q58" s="940"/>
      <c r="R58" s="940"/>
      <c r="S58" s="997">
        <f t="shared" si="24"/>
        <v>0</v>
      </c>
      <c r="T58" s="940"/>
      <c r="U58" s="940"/>
      <c r="V58" s="940"/>
      <c r="W58" s="940"/>
      <c r="X58" s="940"/>
      <c r="Y58" s="997">
        <f t="shared" si="25"/>
        <v>0</v>
      </c>
      <c r="Z58" s="997"/>
      <c r="AA58" s="997">
        <f t="shared" si="26"/>
        <v>0</v>
      </c>
      <c r="AB58" s="784"/>
      <c r="AC58" s="999"/>
    </row>
    <row r="59" spans="1:30">
      <c r="A59" s="1009">
        <v>66</v>
      </c>
      <c r="B59" s="1010" t="s">
        <v>955</v>
      </c>
      <c r="C59" s="997"/>
      <c r="D59" s="997">
        <f t="shared" si="21"/>
        <v>0</v>
      </c>
      <c r="E59" s="940"/>
      <c r="F59" s="940"/>
      <c r="G59" s="940"/>
      <c r="H59" s="997">
        <f t="shared" si="22"/>
        <v>0</v>
      </c>
      <c r="I59" s="940"/>
      <c r="J59" s="940"/>
      <c r="K59" s="940"/>
      <c r="L59" s="940"/>
      <c r="M59" s="940"/>
      <c r="N59" s="940"/>
      <c r="O59" s="940"/>
      <c r="P59" s="997">
        <f t="shared" si="23"/>
        <v>0</v>
      </c>
      <c r="Q59" s="940"/>
      <c r="R59" s="940"/>
      <c r="S59" s="997">
        <f t="shared" si="24"/>
        <v>0</v>
      </c>
      <c r="T59" s="940"/>
      <c r="U59" s="940"/>
      <c r="V59" s="940"/>
      <c r="W59" s="940"/>
      <c r="X59" s="940"/>
      <c r="Y59" s="997">
        <f t="shared" si="25"/>
        <v>0</v>
      </c>
      <c r="Z59" s="997"/>
      <c r="AA59" s="997">
        <f t="shared" si="26"/>
        <v>0</v>
      </c>
      <c r="AB59" s="784"/>
      <c r="AC59" s="999"/>
    </row>
    <row r="60" spans="1:30">
      <c r="A60" s="1009">
        <v>68</v>
      </c>
      <c r="B60" s="1010" t="s">
        <v>956</v>
      </c>
      <c r="C60" s="997"/>
      <c r="D60" s="997">
        <f t="shared" si="21"/>
        <v>0</v>
      </c>
      <c r="E60" s="940"/>
      <c r="F60" s="940"/>
      <c r="G60" s="940"/>
      <c r="H60" s="997">
        <f t="shared" si="22"/>
        <v>0</v>
      </c>
      <c r="I60" s="940"/>
      <c r="J60" s="940"/>
      <c r="K60" s="940"/>
      <c r="L60" s="940"/>
      <c r="M60" s="940"/>
      <c r="N60" s="940"/>
      <c r="O60" s="940"/>
      <c r="P60" s="997">
        <f t="shared" si="23"/>
        <v>0</v>
      </c>
      <c r="Q60" s="940"/>
      <c r="R60" s="940"/>
      <c r="S60" s="997">
        <f t="shared" si="24"/>
        <v>0</v>
      </c>
      <c r="T60" s="940"/>
      <c r="U60" s="940"/>
      <c r="V60" s="940"/>
      <c r="W60" s="940"/>
      <c r="X60" s="940"/>
      <c r="Y60" s="997">
        <f t="shared" si="25"/>
        <v>0</v>
      </c>
      <c r="Z60" s="997"/>
      <c r="AA60" s="997">
        <f t="shared" si="26"/>
        <v>0</v>
      </c>
      <c r="AB60" s="784"/>
      <c r="AC60" s="999"/>
    </row>
    <row r="61" spans="1:30">
      <c r="A61" s="1009">
        <v>70</v>
      </c>
      <c r="B61" s="1010" t="s">
        <v>957</v>
      </c>
      <c r="C61" s="997"/>
      <c r="D61" s="997">
        <f t="shared" si="21"/>
        <v>0</v>
      </c>
      <c r="E61" s="940"/>
      <c r="F61" s="940"/>
      <c r="G61" s="940"/>
      <c r="H61" s="997">
        <f t="shared" si="22"/>
        <v>0</v>
      </c>
      <c r="I61" s="940"/>
      <c r="J61" s="940"/>
      <c r="K61" s="940"/>
      <c r="L61" s="940"/>
      <c r="M61" s="940"/>
      <c r="N61" s="940"/>
      <c r="O61" s="940"/>
      <c r="P61" s="997">
        <f t="shared" si="23"/>
        <v>0</v>
      </c>
      <c r="Q61" s="940"/>
      <c r="R61" s="940"/>
      <c r="S61" s="997">
        <f t="shared" si="24"/>
        <v>0</v>
      </c>
      <c r="T61" s="940"/>
      <c r="U61" s="940"/>
      <c r="V61" s="940"/>
      <c r="W61" s="940"/>
      <c r="X61" s="940"/>
      <c r="Y61" s="997">
        <f t="shared" si="25"/>
        <v>0</v>
      </c>
      <c r="Z61" s="997"/>
      <c r="AA61" s="997">
        <f t="shared" si="26"/>
        <v>0</v>
      </c>
      <c r="AB61" s="784"/>
      <c r="AC61" s="999"/>
    </row>
    <row r="62" spans="1:30" ht="15" customHeight="1">
      <c r="A62" s="1009">
        <v>72</v>
      </c>
      <c r="B62" s="1011" t="s">
        <v>958</v>
      </c>
      <c r="C62" s="997"/>
      <c r="D62" s="997">
        <f t="shared" si="21"/>
        <v>0</v>
      </c>
      <c r="E62" s="940"/>
      <c r="F62" s="940"/>
      <c r="G62" s="940"/>
      <c r="H62" s="997">
        <f t="shared" si="22"/>
        <v>0</v>
      </c>
      <c r="I62" s="940"/>
      <c r="J62" s="940"/>
      <c r="K62" s="940"/>
      <c r="L62" s="940"/>
      <c r="M62" s="940"/>
      <c r="N62" s="940"/>
      <c r="O62" s="940"/>
      <c r="P62" s="997">
        <f t="shared" si="23"/>
        <v>0</v>
      </c>
      <c r="Q62" s="940"/>
      <c r="R62" s="940"/>
      <c r="S62" s="997">
        <f t="shared" si="24"/>
        <v>0</v>
      </c>
      <c r="T62" s="940"/>
      <c r="U62" s="940"/>
      <c r="V62" s="940"/>
      <c r="W62" s="940"/>
      <c r="X62" s="940"/>
      <c r="Y62" s="997">
        <f t="shared" si="25"/>
        <v>0</v>
      </c>
      <c r="Z62" s="997"/>
      <c r="AA62" s="997">
        <f t="shared" si="26"/>
        <v>0</v>
      </c>
      <c r="AB62" s="784"/>
      <c r="AC62" s="999"/>
    </row>
    <row r="63" spans="1:30">
      <c r="A63" s="1009">
        <v>74</v>
      </c>
      <c r="B63" s="1011" t="s">
        <v>1431</v>
      </c>
      <c r="C63" s="997"/>
      <c r="D63" s="997">
        <f t="shared" si="21"/>
        <v>0</v>
      </c>
      <c r="E63" s="940"/>
      <c r="F63" s="940"/>
      <c r="G63" s="940"/>
      <c r="H63" s="997">
        <f t="shared" si="22"/>
        <v>0</v>
      </c>
      <c r="I63" s="940"/>
      <c r="J63" s="940"/>
      <c r="K63" s="940"/>
      <c r="L63" s="940"/>
      <c r="M63" s="940"/>
      <c r="N63" s="940"/>
      <c r="O63" s="940"/>
      <c r="P63" s="997">
        <f t="shared" si="23"/>
        <v>0</v>
      </c>
      <c r="Q63" s="940"/>
      <c r="R63" s="940"/>
      <c r="S63" s="997">
        <f t="shared" si="24"/>
        <v>0</v>
      </c>
      <c r="T63" s="940"/>
      <c r="U63" s="940"/>
      <c r="V63" s="940"/>
      <c r="W63" s="940"/>
      <c r="X63" s="940"/>
      <c r="Y63" s="997">
        <f t="shared" si="25"/>
        <v>0</v>
      </c>
      <c r="Z63" s="997"/>
      <c r="AA63" s="997">
        <f t="shared" si="26"/>
        <v>0</v>
      </c>
      <c r="AB63" s="784"/>
      <c r="AC63" s="999"/>
      <c r="AD63" s="146"/>
    </row>
    <row r="64" spans="1:30">
      <c r="A64" s="1009">
        <v>76</v>
      </c>
      <c r="B64" s="1011" t="s">
        <v>1432</v>
      </c>
      <c r="C64" s="997"/>
      <c r="D64" s="997">
        <f t="shared" si="21"/>
        <v>0</v>
      </c>
      <c r="E64" s="940"/>
      <c r="F64" s="940"/>
      <c r="G64" s="940"/>
      <c r="H64" s="997">
        <f t="shared" si="22"/>
        <v>0</v>
      </c>
      <c r="I64" s="940"/>
      <c r="J64" s="940"/>
      <c r="K64" s="940"/>
      <c r="L64" s="940"/>
      <c r="M64" s="940"/>
      <c r="N64" s="940"/>
      <c r="O64" s="940"/>
      <c r="P64" s="997">
        <f t="shared" si="23"/>
        <v>0</v>
      </c>
      <c r="Q64" s="940"/>
      <c r="R64" s="940"/>
      <c r="S64" s="997">
        <f t="shared" si="24"/>
        <v>0</v>
      </c>
      <c r="T64" s="940"/>
      <c r="U64" s="940"/>
      <c r="V64" s="940"/>
      <c r="W64" s="940"/>
      <c r="X64" s="940"/>
      <c r="Y64" s="997">
        <f t="shared" si="25"/>
        <v>0</v>
      </c>
      <c r="Z64" s="997"/>
      <c r="AA64" s="997">
        <f t="shared" si="26"/>
        <v>0</v>
      </c>
      <c r="AB64" s="784"/>
      <c r="AC64" s="999"/>
    </row>
    <row r="65" spans="1:30">
      <c r="A65" s="1009">
        <v>78</v>
      </c>
      <c r="B65" s="1011" t="s">
        <v>1433</v>
      </c>
      <c r="C65" s="997"/>
      <c r="D65" s="997">
        <f t="shared" si="21"/>
        <v>0</v>
      </c>
      <c r="E65" s="940"/>
      <c r="F65" s="940"/>
      <c r="G65" s="940"/>
      <c r="H65" s="997">
        <f t="shared" si="22"/>
        <v>0</v>
      </c>
      <c r="I65" s="940"/>
      <c r="J65" s="940"/>
      <c r="K65" s="940"/>
      <c r="L65" s="940"/>
      <c r="M65" s="940"/>
      <c r="N65" s="940"/>
      <c r="O65" s="940"/>
      <c r="P65" s="997">
        <f t="shared" si="23"/>
        <v>0</v>
      </c>
      <c r="Q65" s="940"/>
      <c r="R65" s="940"/>
      <c r="S65" s="997">
        <f t="shared" si="24"/>
        <v>0</v>
      </c>
      <c r="T65" s="940"/>
      <c r="U65" s="940"/>
      <c r="V65" s="940"/>
      <c r="W65" s="940"/>
      <c r="X65" s="940"/>
      <c r="Y65" s="997">
        <f t="shared" si="25"/>
        <v>0</v>
      </c>
      <c r="Z65" s="997"/>
      <c r="AA65" s="997">
        <f t="shared" si="26"/>
        <v>0</v>
      </c>
      <c r="AB65" s="784"/>
      <c r="AC65" s="999"/>
    </row>
    <row r="66" spans="1:30">
      <c r="A66" s="1009">
        <v>82</v>
      </c>
      <c r="B66" s="149" t="s">
        <v>932</v>
      </c>
      <c r="C66" s="997"/>
      <c r="D66" s="997">
        <f t="shared" si="21"/>
        <v>0</v>
      </c>
      <c r="E66" s="940"/>
      <c r="F66" s="940"/>
      <c r="G66" s="940"/>
      <c r="H66" s="997">
        <f t="shared" si="22"/>
        <v>0</v>
      </c>
      <c r="I66" s="940"/>
      <c r="J66" s="940"/>
      <c r="K66" s="940"/>
      <c r="L66" s="940"/>
      <c r="M66" s="940"/>
      <c r="N66" s="940"/>
      <c r="O66" s="940"/>
      <c r="P66" s="997">
        <f t="shared" si="23"/>
        <v>0</v>
      </c>
      <c r="Q66" s="940"/>
      <c r="R66" s="940"/>
      <c r="S66" s="997">
        <f t="shared" si="24"/>
        <v>0</v>
      </c>
      <c r="T66" s="940"/>
      <c r="U66" s="940"/>
      <c r="V66" s="940"/>
      <c r="W66" s="940"/>
      <c r="X66" s="940"/>
      <c r="Y66" s="997">
        <f t="shared" si="25"/>
        <v>0</v>
      </c>
      <c r="Z66" s="997"/>
      <c r="AA66" s="997">
        <f t="shared" si="26"/>
        <v>0</v>
      </c>
      <c r="AB66" s="784"/>
      <c r="AC66" s="999"/>
    </row>
    <row r="67" spans="1:30" ht="12" thickBot="1">
      <c r="A67" s="1009">
        <v>114</v>
      </c>
      <c r="B67" s="1010" t="s">
        <v>962</v>
      </c>
      <c r="C67" s="1012"/>
      <c r="D67" s="1012">
        <f t="shared" si="21"/>
        <v>0</v>
      </c>
      <c r="E67" s="1014"/>
      <c r="F67" s="1014"/>
      <c r="G67" s="1014"/>
      <c r="H67" s="1012">
        <f t="shared" si="22"/>
        <v>0</v>
      </c>
      <c r="I67" s="1014"/>
      <c r="J67" s="1014"/>
      <c r="K67" s="1014"/>
      <c r="L67" s="1014"/>
      <c r="M67" s="1014"/>
      <c r="N67" s="1014"/>
      <c r="O67" s="1014"/>
      <c r="P67" s="1012">
        <f t="shared" si="23"/>
        <v>0</v>
      </c>
      <c r="Q67" s="1014"/>
      <c r="R67" s="1014"/>
      <c r="S67" s="1012">
        <f t="shared" si="24"/>
        <v>0</v>
      </c>
      <c r="T67" s="1014"/>
      <c r="U67" s="1014"/>
      <c r="V67" s="1014"/>
      <c r="W67" s="1014"/>
      <c r="X67" s="1014"/>
      <c r="Y67" s="1012">
        <f t="shared" si="25"/>
        <v>0</v>
      </c>
      <c r="Z67" s="1012"/>
      <c r="AA67" s="1012">
        <f t="shared" si="26"/>
        <v>0</v>
      </c>
      <c r="AB67" s="1015"/>
      <c r="AC67" s="1016"/>
      <c r="AD67" s="1197"/>
    </row>
    <row r="68" spans="1:30" ht="12" thickBot="1">
      <c r="A68" s="1193" t="s">
        <v>1430</v>
      </c>
      <c r="B68" s="1198"/>
      <c r="C68" s="1174">
        <f t="shared" ref="C68:AC68" si="27">SUM(C47:C67)</f>
        <v>0</v>
      </c>
      <c r="D68" s="1174">
        <f t="shared" si="27"/>
        <v>0</v>
      </c>
      <c r="E68" s="1174">
        <f t="shared" si="27"/>
        <v>0</v>
      </c>
      <c r="F68" s="1174"/>
      <c r="G68" s="1174">
        <f t="shared" si="27"/>
        <v>0</v>
      </c>
      <c r="H68" s="1174">
        <f t="shared" si="27"/>
        <v>0</v>
      </c>
      <c r="I68" s="1174">
        <f t="shared" si="27"/>
        <v>0</v>
      </c>
      <c r="J68" s="1174">
        <f t="shared" si="27"/>
        <v>0</v>
      </c>
      <c r="K68" s="1174">
        <f t="shared" si="27"/>
        <v>0</v>
      </c>
      <c r="L68" s="1174">
        <f t="shared" si="27"/>
        <v>0</v>
      </c>
      <c r="M68" s="1174">
        <f t="shared" si="27"/>
        <v>0</v>
      </c>
      <c r="N68" s="1174">
        <f t="shared" si="27"/>
        <v>0</v>
      </c>
      <c r="O68" s="1174">
        <f t="shared" si="27"/>
        <v>0</v>
      </c>
      <c r="P68" s="1174">
        <f t="shared" si="27"/>
        <v>0</v>
      </c>
      <c r="Q68" s="1174">
        <f t="shared" si="27"/>
        <v>0</v>
      </c>
      <c r="R68" s="1174">
        <f t="shared" si="27"/>
        <v>0</v>
      </c>
      <c r="S68" s="1174">
        <f t="shared" si="27"/>
        <v>0</v>
      </c>
      <c r="T68" s="1174">
        <f t="shared" si="27"/>
        <v>0</v>
      </c>
      <c r="U68" s="1174">
        <f t="shared" si="27"/>
        <v>0</v>
      </c>
      <c r="V68" s="1174"/>
      <c r="W68" s="1174"/>
      <c r="X68" s="1174">
        <f t="shared" si="27"/>
        <v>0</v>
      </c>
      <c r="Y68" s="1174">
        <f t="shared" si="27"/>
        <v>0</v>
      </c>
      <c r="Z68" s="1174">
        <f t="shared" si="27"/>
        <v>0</v>
      </c>
      <c r="AA68" s="1174">
        <f t="shared" si="27"/>
        <v>0</v>
      </c>
      <c r="AB68" s="1174">
        <f t="shared" si="27"/>
        <v>0</v>
      </c>
      <c r="AC68" s="1174">
        <f t="shared" si="27"/>
        <v>0</v>
      </c>
    </row>
    <row r="69" spans="1:30" ht="15" customHeight="1" thickBot="1">
      <c r="A69" s="1807" t="s">
        <v>963</v>
      </c>
      <c r="B69" s="1808"/>
      <c r="C69" s="1183"/>
      <c r="D69" s="1183"/>
      <c r="E69" s="1183"/>
      <c r="F69" s="1183"/>
      <c r="G69" s="1183"/>
      <c r="H69" s="1183"/>
      <c r="I69" s="1183"/>
      <c r="J69" s="1183"/>
      <c r="K69" s="1183"/>
      <c r="L69" s="1183"/>
      <c r="M69" s="1183"/>
      <c r="N69" s="1183"/>
      <c r="O69" s="1183"/>
      <c r="P69" s="1183"/>
      <c r="Q69" s="1183"/>
      <c r="R69" s="1183"/>
      <c r="S69" s="1183"/>
      <c r="T69" s="1183"/>
      <c r="U69" s="1183"/>
      <c r="V69" s="1183"/>
      <c r="W69" s="1183"/>
      <c r="X69" s="1183"/>
      <c r="Y69" s="1183"/>
      <c r="Z69" s="1183"/>
      <c r="AA69" s="1183"/>
      <c r="AB69" s="1183"/>
      <c r="AC69" s="1184"/>
    </row>
    <row r="70" spans="1:30">
      <c r="A70" s="1154">
        <v>90</v>
      </c>
      <c r="B70" s="1008" t="s">
        <v>964</v>
      </c>
      <c r="C70" s="994"/>
      <c r="D70" s="994">
        <f>SUM(E70:G70)</f>
        <v>0</v>
      </c>
      <c r="E70" s="996"/>
      <c r="F70" s="996"/>
      <c r="G70" s="996"/>
      <c r="H70" s="994">
        <f>SUM(I70:O70)</f>
        <v>0</v>
      </c>
      <c r="I70" s="996"/>
      <c r="J70" s="996"/>
      <c r="K70" s="996"/>
      <c r="L70" s="996"/>
      <c r="M70" s="996"/>
      <c r="N70" s="996"/>
      <c r="O70" s="996"/>
      <c r="P70" s="994">
        <f>SUM(Q70:R70)</f>
        <v>0</v>
      </c>
      <c r="Q70" s="996"/>
      <c r="R70" s="996"/>
      <c r="S70" s="994">
        <f>SUM(T70:X70)</f>
        <v>0</v>
      </c>
      <c r="T70" s="996"/>
      <c r="U70" s="996"/>
      <c r="V70" s="996"/>
      <c r="W70" s="996"/>
      <c r="X70" s="996"/>
      <c r="Y70" s="994">
        <f>SUM(Z70)</f>
        <v>0</v>
      </c>
      <c r="Z70" s="1177"/>
      <c r="AA70" s="1178">
        <f>SUM(AB70:AC70)</f>
        <v>0</v>
      </c>
      <c r="AB70" s="1179"/>
      <c r="AC70" s="1180"/>
    </row>
    <row r="71" spans="1:30" ht="15" customHeight="1">
      <c r="A71" s="1017">
        <v>91</v>
      </c>
      <c r="B71" s="1010" t="s">
        <v>965</v>
      </c>
      <c r="C71" s="1155"/>
      <c r="D71" s="1155">
        <f t="shared" ref="D71:D73" si="28">SUM(E71:G71)</f>
        <v>0</v>
      </c>
      <c r="E71" s="941"/>
      <c r="F71" s="941"/>
      <c r="G71" s="941"/>
      <c r="H71" s="1155">
        <f t="shared" ref="H71:H73" si="29">SUM(I71:O71)</f>
        <v>0</v>
      </c>
      <c r="I71" s="941"/>
      <c r="J71" s="941"/>
      <c r="K71" s="941"/>
      <c r="L71" s="941"/>
      <c r="M71" s="941"/>
      <c r="N71" s="941"/>
      <c r="O71" s="941"/>
      <c r="P71" s="1155">
        <f t="shared" ref="P71:P73" si="30">SUM(Q71:R71)</f>
        <v>0</v>
      </c>
      <c r="Q71" s="941"/>
      <c r="R71" s="941"/>
      <c r="S71" s="1155">
        <f t="shared" ref="S71:S73" si="31">SUM(T71:X71)</f>
        <v>0</v>
      </c>
      <c r="T71" s="941"/>
      <c r="U71" s="941"/>
      <c r="V71" s="941"/>
      <c r="W71" s="941"/>
      <c r="X71" s="941"/>
      <c r="Y71" s="1155">
        <f t="shared" ref="Y71:Y73" si="32">SUM(Z71)</f>
        <v>0</v>
      </c>
      <c r="Z71" s="1155"/>
      <c r="AA71" s="1155">
        <f t="shared" ref="AA71:AA73" si="33">SUM(AB71:AC71)</f>
        <v>0</v>
      </c>
      <c r="AB71" s="688"/>
      <c r="AC71" s="1156"/>
    </row>
    <row r="72" spans="1:30">
      <c r="A72" s="1017">
        <v>92</v>
      </c>
      <c r="B72" s="1010" t="s">
        <v>966</v>
      </c>
      <c r="C72" s="997"/>
      <c r="D72" s="997">
        <f t="shared" si="28"/>
        <v>0</v>
      </c>
      <c r="E72" s="940"/>
      <c r="F72" s="940"/>
      <c r="G72" s="940"/>
      <c r="H72" s="997">
        <f t="shared" si="29"/>
        <v>0</v>
      </c>
      <c r="I72" s="940"/>
      <c r="J72" s="940"/>
      <c r="K72" s="940"/>
      <c r="L72" s="940"/>
      <c r="M72" s="940"/>
      <c r="N72" s="940"/>
      <c r="O72" s="940"/>
      <c r="P72" s="997">
        <f t="shared" si="30"/>
        <v>0</v>
      </c>
      <c r="Q72" s="940"/>
      <c r="R72" s="940"/>
      <c r="S72" s="997">
        <f t="shared" si="31"/>
        <v>0</v>
      </c>
      <c r="T72" s="940"/>
      <c r="U72" s="940"/>
      <c r="V72" s="940"/>
      <c r="W72" s="940"/>
      <c r="X72" s="940"/>
      <c r="Y72" s="997">
        <f t="shared" si="32"/>
        <v>0</v>
      </c>
      <c r="Z72" s="997"/>
      <c r="AA72" s="997">
        <f t="shared" si="33"/>
        <v>0</v>
      </c>
      <c r="AB72" s="784"/>
      <c r="AC72" s="999"/>
    </row>
    <row r="73" spans="1:30">
      <c r="A73" s="1017">
        <v>99</v>
      </c>
      <c r="B73" s="1010" t="s">
        <v>1434</v>
      </c>
      <c r="C73" s="997"/>
      <c r="D73" s="997">
        <f t="shared" si="28"/>
        <v>0</v>
      </c>
      <c r="E73" s="940"/>
      <c r="F73" s="940"/>
      <c r="G73" s="940"/>
      <c r="H73" s="997">
        <f t="shared" si="29"/>
        <v>0</v>
      </c>
      <c r="I73" s="940"/>
      <c r="J73" s="940"/>
      <c r="K73" s="940"/>
      <c r="L73" s="940"/>
      <c r="M73" s="940"/>
      <c r="N73" s="940"/>
      <c r="O73" s="940"/>
      <c r="P73" s="997">
        <f t="shared" si="30"/>
        <v>0</v>
      </c>
      <c r="Q73" s="940"/>
      <c r="R73" s="940"/>
      <c r="S73" s="997">
        <f t="shared" si="31"/>
        <v>0</v>
      </c>
      <c r="T73" s="940"/>
      <c r="U73" s="940"/>
      <c r="V73" s="940"/>
      <c r="W73" s="940"/>
      <c r="X73" s="940"/>
      <c r="Y73" s="997">
        <f t="shared" si="32"/>
        <v>0</v>
      </c>
      <c r="Z73" s="997"/>
      <c r="AA73" s="997">
        <f t="shared" si="33"/>
        <v>0</v>
      </c>
      <c r="AB73" s="784"/>
      <c r="AC73" s="999"/>
    </row>
    <row r="74" spans="1:30" ht="12" thickBot="1">
      <c r="A74" s="1157">
        <v>8000</v>
      </c>
      <c r="B74" s="1018" t="s">
        <v>1435</v>
      </c>
      <c r="C74" s="1000"/>
      <c r="D74" s="1000">
        <f>SUM(E74:G74)</f>
        <v>0</v>
      </c>
      <c r="E74" s="1002"/>
      <c r="F74" s="1002"/>
      <c r="G74" s="1002"/>
      <c r="H74" s="1000">
        <f>SUM(I74:O74)</f>
        <v>0</v>
      </c>
      <c r="I74" s="1002"/>
      <c r="J74" s="1002"/>
      <c r="K74" s="1002"/>
      <c r="L74" s="1002"/>
      <c r="M74" s="1002"/>
      <c r="N74" s="1002"/>
      <c r="O74" s="1002"/>
      <c r="P74" s="1000">
        <f>SUM(Q74:R74)</f>
        <v>0</v>
      </c>
      <c r="Q74" s="1002"/>
      <c r="R74" s="1002"/>
      <c r="S74" s="1000">
        <f>SUM(T74:X74)</f>
        <v>0</v>
      </c>
      <c r="T74" s="1002"/>
      <c r="U74" s="1002"/>
      <c r="V74" s="1002"/>
      <c r="W74" s="1002"/>
      <c r="X74" s="1002"/>
      <c r="Y74" s="1000">
        <f>SUM(Z74)</f>
        <v>0</v>
      </c>
      <c r="Z74" s="1000"/>
      <c r="AA74" s="1000">
        <f>SUM(AB74:AC74)</f>
        <v>0</v>
      </c>
      <c r="AB74" s="1003"/>
      <c r="AC74" s="1004"/>
    </row>
    <row r="75" spans="1:30" ht="12" thickBot="1">
      <c r="A75" s="1199" t="s">
        <v>1430</v>
      </c>
      <c r="B75" s="1198"/>
      <c r="C75" s="1174">
        <f t="shared" ref="C75:AC75" si="34">SUM(C70:C74)</f>
        <v>0</v>
      </c>
      <c r="D75" s="1174">
        <f t="shared" si="34"/>
        <v>0</v>
      </c>
      <c r="E75" s="1174">
        <f t="shared" si="34"/>
        <v>0</v>
      </c>
      <c r="F75" s="1174"/>
      <c r="G75" s="1174">
        <f t="shared" si="34"/>
        <v>0</v>
      </c>
      <c r="H75" s="1174">
        <f t="shared" si="34"/>
        <v>0</v>
      </c>
      <c r="I75" s="1174">
        <f t="shared" si="34"/>
        <v>0</v>
      </c>
      <c r="J75" s="1174">
        <f t="shared" si="34"/>
        <v>0</v>
      </c>
      <c r="K75" s="1174">
        <f t="shared" si="34"/>
        <v>0</v>
      </c>
      <c r="L75" s="1174">
        <f t="shared" si="34"/>
        <v>0</v>
      </c>
      <c r="M75" s="1174">
        <f t="shared" si="34"/>
        <v>0</v>
      </c>
      <c r="N75" s="1174">
        <f t="shared" si="34"/>
        <v>0</v>
      </c>
      <c r="O75" s="1174">
        <f t="shared" si="34"/>
        <v>0</v>
      </c>
      <c r="P75" s="1174">
        <f t="shared" si="34"/>
        <v>0</v>
      </c>
      <c r="Q75" s="1174">
        <f t="shared" si="34"/>
        <v>0</v>
      </c>
      <c r="R75" s="1174">
        <f t="shared" si="34"/>
        <v>0</v>
      </c>
      <c r="S75" s="1174">
        <f t="shared" si="34"/>
        <v>0</v>
      </c>
      <c r="T75" s="1174">
        <f t="shared" si="34"/>
        <v>0</v>
      </c>
      <c r="U75" s="1174">
        <f t="shared" si="34"/>
        <v>0</v>
      </c>
      <c r="V75" s="1174"/>
      <c r="W75" s="1174"/>
      <c r="X75" s="1174">
        <f t="shared" si="34"/>
        <v>0</v>
      </c>
      <c r="Y75" s="1174">
        <f t="shared" si="34"/>
        <v>0</v>
      </c>
      <c r="Z75" s="1174">
        <f t="shared" si="34"/>
        <v>0</v>
      </c>
      <c r="AA75" s="1174">
        <f t="shared" si="34"/>
        <v>0</v>
      </c>
      <c r="AB75" s="1174">
        <f t="shared" si="34"/>
        <v>0</v>
      </c>
      <c r="AC75" s="1174">
        <f t="shared" si="34"/>
        <v>0</v>
      </c>
    </row>
    <row r="76" spans="1:30" ht="12" thickBot="1">
      <c r="A76" s="1807" t="s">
        <v>1436</v>
      </c>
      <c r="B76" s="1808"/>
      <c r="C76" s="1183"/>
      <c r="D76" s="1183"/>
      <c r="E76" s="1183"/>
      <c r="F76" s="1183"/>
      <c r="G76" s="1183"/>
      <c r="H76" s="1183"/>
      <c r="I76" s="1183"/>
      <c r="J76" s="1183"/>
      <c r="K76" s="1183"/>
      <c r="L76" s="1183"/>
      <c r="M76" s="1183"/>
      <c r="N76" s="1183"/>
      <c r="O76" s="1183"/>
      <c r="P76" s="1183"/>
      <c r="Q76" s="1183"/>
      <c r="R76" s="1183"/>
      <c r="S76" s="1183"/>
      <c r="T76" s="1183"/>
      <c r="U76" s="1183"/>
      <c r="V76" s="1183"/>
      <c r="W76" s="1183"/>
      <c r="X76" s="1183"/>
      <c r="Y76" s="1183"/>
      <c r="Z76" s="1183"/>
      <c r="AA76" s="1183"/>
      <c r="AB76" s="1183"/>
      <c r="AC76" s="1184"/>
    </row>
    <row r="77" spans="1:30" ht="12" thickBot="1">
      <c r="A77" s="1200">
        <v>7000</v>
      </c>
      <c r="B77" s="145"/>
      <c r="C77" s="994"/>
      <c r="D77" s="994">
        <f>SUM(E77:G77)</f>
        <v>0</v>
      </c>
      <c r="E77" s="996"/>
      <c r="F77" s="996"/>
      <c r="G77" s="996"/>
      <c r="H77" s="994">
        <f>SUM(I77:O77)</f>
        <v>0</v>
      </c>
      <c r="I77" s="996"/>
      <c r="J77" s="996"/>
      <c r="K77" s="996"/>
      <c r="L77" s="996"/>
      <c r="M77" s="996"/>
      <c r="N77" s="996"/>
      <c r="O77" s="996"/>
      <c r="P77" s="994">
        <f>SUM(Q77:R77)</f>
        <v>0</v>
      </c>
      <c r="Q77" s="996">
        <v>0</v>
      </c>
      <c r="R77" s="996">
        <v>0</v>
      </c>
      <c r="S77" s="994">
        <f>SUM(T77:X77)</f>
        <v>0</v>
      </c>
      <c r="T77" s="996">
        <v>0</v>
      </c>
      <c r="U77" s="996">
        <v>0</v>
      </c>
      <c r="V77" s="996"/>
      <c r="W77" s="996"/>
      <c r="X77" s="996">
        <v>0</v>
      </c>
      <c r="Y77" s="994">
        <f>SUM(Z77)</f>
        <v>0</v>
      </c>
      <c r="Z77" s="1177"/>
      <c r="AA77" s="1178">
        <f>SUM(AB77:AC77)</f>
        <v>0</v>
      </c>
      <c r="AB77" s="1179"/>
      <c r="AC77" s="1180"/>
    </row>
    <row r="78" spans="1:30" ht="12.65" customHeight="1" thickBot="1">
      <c r="A78" s="1807" t="s">
        <v>1437</v>
      </c>
      <c r="B78" s="1808"/>
      <c r="C78" s="1201"/>
      <c r="D78" s="1201"/>
      <c r="E78" s="1201"/>
      <c r="F78" s="1201"/>
      <c r="G78" s="1201"/>
      <c r="H78" s="1201"/>
      <c r="I78" s="1201"/>
      <c r="J78" s="1201"/>
      <c r="K78" s="1201"/>
      <c r="L78" s="1201"/>
      <c r="M78" s="1201"/>
      <c r="N78" s="1201"/>
      <c r="O78" s="1201"/>
      <c r="P78" s="1201"/>
      <c r="Q78" s="1201"/>
      <c r="R78" s="1201"/>
      <c r="S78" s="1201"/>
      <c r="T78" s="1201"/>
      <c r="U78" s="1201"/>
      <c r="V78" s="1201"/>
      <c r="W78" s="1201"/>
      <c r="X78" s="1201"/>
      <c r="Y78" s="1201"/>
      <c r="Z78" s="1201"/>
      <c r="AA78" s="1201"/>
      <c r="AB78" s="1201"/>
      <c r="AC78" s="1202"/>
    </row>
    <row r="79" spans="1:30" ht="12" thickBot="1">
      <c r="A79" s="1200">
        <v>9999</v>
      </c>
      <c r="B79" s="145"/>
      <c r="C79" s="994">
        <f>D79+H79+P79+S79+Y79+AA79</f>
        <v>0</v>
      </c>
      <c r="D79" s="994">
        <f>SUM(E79:G79)</f>
        <v>0</v>
      </c>
      <c r="E79" s="996">
        <v>0</v>
      </c>
      <c r="F79" s="996"/>
      <c r="G79" s="996">
        <v>0</v>
      </c>
      <c r="H79" s="994">
        <f>SUM(I79:O79)</f>
        <v>0</v>
      </c>
      <c r="I79" s="996">
        <v>0</v>
      </c>
      <c r="J79" s="996">
        <v>0</v>
      </c>
      <c r="K79" s="996">
        <v>0</v>
      </c>
      <c r="L79" s="996">
        <v>0</v>
      </c>
      <c r="M79" s="996">
        <v>0</v>
      </c>
      <c r="N79" s="996">
        <v>0</v>
      </c>
      <c r="O79" s="996">
        <v>0</v>
      </c>
      <c r="P79" s="994">
        <f>SUM(Q79:R79)</f>
        <v>0</v>
      </c>
      <c r="Q79" s="996">
        <v>0</v>
      </c>
      <c r="R79" s="996">
        <v>0</v>
      </c>
      <c r="S79" s="994">
        <f>SUM(T79:X79)</f>
        <v>0</v>
      </c>
      <c r="T79" s="996">
        <v>0</v>
      </c>
      <c r="U79" s="996">
        <v>0</v>
      </c>
      <c r="V79" s="996"/>
      <c r="W79" s="996"/>
      <c r="X79" s="996">
        <v>0</v>
      </c>
      <c r="Y79" s="994">
        <f>SUM(Z79)</f>
        <v>0</v>
      </c>
      <c r="Z79" s="1177"/>
      <c r="AA79" s="1178">
        <f>SUM(AB79:AC79)</f>
        <v>0</v>
      </c>
      <c r="AB79" s="1179"/>
      <c r="AC79" s="1180"/>
    </row>
    <row r="80" spans="1:30" ht="12" thickBot="1">
      <c r="A80" s="1203" t="s">
        <v>1090</v>
      </c>
      <c r="B80" s="1204"/>
      <c r="C80" s="1205">
        <f>+C13+C24+C45+C68+C75+C79+C77</f>
        <v>0</v>
      </c>
      <c r="D80" s="1205">
        <f>+D13+D24+D45+D68+D75+D79+D77</f>
        <v>0</v>
      </c>
      <c r="E80" s="1205">
        <f t="shared" ref="E80:AC80" si="35">+E13+E24+E45+E68+E75+E79+E77</f>
        <v>0</v>
      </c>
      <c r="F80" s="1205"/>
      <c r="G80" s="1205">
        <f t="shared" si="35"/>
        <v>0</v>
      </c>
      <c r="H80" s="1205">
        <f t="shared" si="35"/>
        <v>0</v>
      </c>
      <c r="I80" s="1205">
        <f t="shared" si="35"/>
        <v>0</v>
      </c>
      <c r="J80" s="1205">
        <f t="shared" si="35"/>
        <v>0</v>
      </c>
      <c r="K80" s="1205">
        <f t="shared" si="35"/>
        <v>0</v>
      </c>
      <c r="L80" s="1205">
        <f t="shared" si="35"/>
        <v>0</v>
      </c>
      <c r="M80" s="1205">
        <f t="shared" si="35"/>
        <v>0</v>
      </c>
      <c r="N80" s="1205">
        <f t="shared" si="35"/>
        <v>0</v>
      </c>
      <c r="O80" s="1205">
        <f t="shared" si="35"/>
        <v>0</v>
      </c>
      <c r="P80" s="1205">
        <f t="shared" si="35"/>
        <v>0</v>
      </c>
      <c r="Q80" s="1205">
        <f t="shared" si="35"/>
        <v>0</v>
      </c>
      <c r="R80" s="1205">
        <f t="shared" si="35"/>
        <v>0</v>
      </c>
      <c r="S80" s="1205">
        <f t="shared" si="35"/>
        <v>0</v>
      </c>
      <c r="T80" s="1205">
        <f t="shared" si="35"/>
        <v>0</v>
      </c>
      <c r="U80" s="1205">
        <f t="shared" si="35"/>
        <v>0</v>
      </c>
      <c r="V80" s="1205"/>
      <c r="W80" s="1205"/>
      <c r="X80" s="1205">
        <f t="shared" si="35"/>
        <v>0</v>
      </c>
      <c r="Y80" s="1205">
        <f t="shared" si="35"/>
        <v>0</v>
      </c>
      <c r="Z80" s="1205">
        <f t="shared" si="35"/>
        <v>0</v>
      </c>
      <c r="AA80" s="1205">
        <f t="shared" si="35"/>
        <v>0</v>
      </c>
      <c r="AB80" s="1205">
        <f t="shared" si="35"/>
        <v>0</v>
      </c>
      <c r="AC80" s="1205">
        <f t="shared" si="35"/>
        <v>0</v>
      </c>
    </row>
  </sheetData>
  <mergeCells count="12">
    <mergeCell ref="A76:B76"/>
    <mergeCell ref="A78:B78"/>
    <mergeCell ref="AB3:AC3"/>
    <mergeCell ref="I3:O3"/>
    <mergeCell ref="A5:B5"/>
    <mergeCell ref="A14:B14"/>
    <mergeCell ref="A25:B25"/>
    <mergeCell ref="A69:B69"/>
    <mergeCell ref="A3:B3"/>
    <mergeCell ref="Q3:R3"/>
    <mergeCell ref="T3:X3"/>
    <mergeCell ref="A46:B46"/>
  </mergeCells>
  <pageMargins left="0.78740157480314965" right="0.78740157480314965" top="0.98425196850393704" bottom="0.98425196850393704" header="0.51181102362204722" footer="0.51181102362204722"/>
  <pageSetup paperSize="8" scale="64"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pageSetUpPr fitToPage="1"/>
  </sheetPr>
  <dimension ref="A1:AD80"/>
  <sheetViews>
    <sheetView showGridLines="0" zoomScaleNormal="100" workbookViewId="0">
      <pane ySplit="4" topLeftCell="A5" activePane="bottomLeft" state="frozen"/>
      <selection activeCell="B14" sqref="B14"/>
      <selection pane="bottomLeft" activeCell="V4" sqref="V4:W4"/>
    </sheetView>
  </sheetViews>
  <sheetFormatPr baseColWidth="10" defaultColWidth="11.26953125" defaultRowHeight="11.5" outlineLevelCol="1"/>
  <cols>
    <col min="1" max="1" width="8.1796875" style="2" bestFit="1" customWidth="1"/>
    <col min="2" max="2" width="46.54296875" style="2" bestFit="1" customWidth="1"/>
    <col min="3" max="3" width="9" style="2" bestFit="1" customWidth="1"/>
    <col min="4" max="4" width="8.1796875" style="2" bestFit="1" customWidth="1"/>
    <col min="5" max="6" width="8.453125" style="2" customWidth="1" outlineLevel="1"/>
    <col min="7" max="7" width="2.7265625" style="2" customWidth="1" outlineLevel="1"/>
    <col min="8" max="8" width="7.81640625" style="2" bestFit="1" customWidth="1"/>
    <col min="9" max="9" width="7.1796875" style="2" customWidth="1" outlineLevel="1"/>
    <col min="10" max="10" width="2.7265625" style="2" customWidth="1" outlineLevel="1"/>
    <col min="11" max="11" width="7.81640625" style="2" customWidth="1" outlineLevel="1"/>
    <col min="12" max="12" width="7.1796875" style="2" customWidth="1" outlineLevel="1"/>
    <col min="13" max="13" width="7.54296875" style="2" customWidth="1" outlineLevel="1"/>
    <col min="14" max="14" width="6" style="2" customWidth="1" outlineLevel="1"/>
    <col min="15" max="15" width="4.7265625" style="2" customWidth="1" outlineLevel="1"/>
    <col min="16" max="16" width="8.54296875" style="2" bestFit="1" customWidth="1"/>
    <col min="17" max="18" width="9" style="2" customWidth="1" outlineLevel="1"/>
    <col min="19" max="19" width="7.453125" style="2" bestFit="1" customWidth="1"/>
    <col min="20" max="20" width="7.81640625" style="2" customWidth="1" outlineLevel="1"/>
    <col min="21" max="23" width="6.7265625" style="2" customWidth="1" outlineLevel="1"/>
    <col min="24" max="24" width="7.1796875" style="2" customWidth="1" outlineLevel="1"/>
    <col min="25" max="25" width="7.1796875" style="2" bestFit="1" customWidth="1"/>
    <col min="26" max="26" width="7.81640625" style="2" customWidth="1" outlineLevel="1"/>
    <col min="27" max="27" width="7" style="2" bestFit="1" customWidth="1"/>
    <col min="28" max="28" width="6.453125" style="2" customWidth="1" outlineLevel="1"/>
    <col min="29" max="29" width="2.7265625" style="2" customWidth="1" outlineLevel="1"/>
    <col min="30" max="16384" width="11.26953125" style="2"/>
  </cols>
  <sheetData>
    <row r="1" spans="1:30" ht="12.5">
      <c r="A1" s="99" t="s">
        <v>1438</v>
      </c>
      <c r="B1" s="5"/>
      <c r="C1" s="5"/>
      <c r="D1" s="5"/>
      <c r="E1" s="5"/>
      <c r="F1" s="5"/>
      <c r="G1" s="5"/>
      <c r="H1" s="5"/>
      <c r="I1" s="5"/>
      <c r="J1" s="5"/>
      <c r="K1" s="5"/>
      <c r="L1" s="5"/>
      <c r="M1" s="5"/>
      <c r="N1" s="5"/>
      <c r="O1" s="5"/>
      <c r="P1" s="5"/>
      <c r="Q1" s="5"/>
      <c r="R1" s="5"/>
      <c r="S1" s="5"/>
      <c r="T1" s="5"/>
      <c r="U1" s="5"/>
      <c r="V1" s="5"/>
      <c r="W1" s="5"/>
      <c r="X1" s="5"/>
      <c r="Y1" s="5"/>
      <c r="Z1" s="5"/>
      <c r="AA1" s="5"/>
      <c r="AB1" s="5"/>
      <c r="AC1" s="5"/>
      <c r="AD1"/>
    </row>
    <row r="2" spans="1:30" ht="13" thickBot="1">
      <c r="A2"/>
      <c r="B2"/>
      <c r="C2"/>
      <c r="D2"/>
      <c r="E2"/>
      <c r="F2"/>
      <c r="G2"/>
      <c r="H2"/>
      <c r="I2"/>
      <c r="J2"/>
      <c r="K2"/>
      <c r="L2"/>
      <c r="M2"/>
      <c r="N2"/>
      <c r="O2"/>
      <c r="P2"/>
      <c r="Q2"/>
      <c r="R2"/>
      <c r="S2"/>
      <c r="T2"/>
      <c r="U2"/>
      <c r="V2"/>
      <c r="W2"/>
      <c r="X2"/>
      <c r="Y2"/>
      <c r="Z2"/>
      <c r="AA2"/>
      <c r="AB2"/>
      <c r="AC2"/>
      <c r="AD2"/>
    </row>
    <row r="3" spans="1:30" s="11" customFormat="1" ht="42" customHeight="1" thickBot="1">
      <c r="A3" s="1813"/>
      <c r="B3" s="1814"/>
      <c r="C3" s="762"/>
      <c r="D3" s="762"/>
      <c r="E3" s="792" t="s">
        <v>1407</v>
      </c>
      <c r="F3" s="792"/>
      <c r="G3" s="792"/>
      <c r="H3" s="762"/>
      <c r="I3" s="1809" t="s">
        <v>1408</v>
      </c>
      <c r="J3" s="1811"/>
      <c r="K3" s="1811"/>
      <c r="L3" s="1811"/>
      <c r="M3" s="1811"/>
      <c r="N3" s="1811"/>
      <c r="O3" s="1812"/>
      <c r="P3" s="762"/>
      <c r="Q3" s="1809" t="s">
        <v>1409</v>
      </c>
      <c r="R3" s="1812"/>
      <c r="S3" s="762"/>
      <c r="T3" s="1809" t="s">
        <v>1410</v>
      </c>
      <c r="U3" s="1811"/>
      <c r="V3" s="1811"/>
      <c r="W3" s="1811"/>
      <c r="X3" s="1812"/>
      <c r="Y3" s="765"/>
      <c r="Z3" s="765" t="s">
        <v>1411</v>
      </c>
      <c r="AA3" s="765"/>
      <c r="AB3" s="1809" t="s">
        <v>1412</v>
      </c>
      <c r="AC3" s="1810"/>
    </row>
    <row r="4" spans="1:30" s="11" customFormat="1" ht="129.75" customHeight="1" thickTop="1" thickBot="1">
      <c r="A4" s="162" t="s">
        <v>131</v>
      </c>
      <c r="B4" s="993" t="s">
        <v>900</v>
      </c>
      <c r="C4" s="763" t="s">
        <v>1413</v>
      </c>
      <c r="D4" s="793" t="s">
        <v>1407</v>
      </c>
      <c r="E4" s="761" t="s">
        <v>1414</v>
      </c>
      <c r="F4" s="1695" t="s">
        <v>1843</v>
      </c>
      <c r="G4" s="756" t="s">
        <v>1415</v>
      </c>
      <c r="H4" s="793" t="s">
        <v>1408</v>
      </c>
      <c r="I4" s="758" t="s">
        <v>1416</v>
      </c>
      <c r="J4" s="759" t="s">
        <v>1417</v>
      </c>
      <c r="K4" s="759" t="s">
        <v>1418</v>
      </c>
      <c r="L4" s="759" t="s">
        <v>1419</v>
      </c>
      <c r="M4" s="759" t="s">
        <v>1420</v>
      </c>
      <c r="N4" s="759" t="s">
        <v>1421</v>
      </c>
      <c r="O4" s="760" t="s">
        <v>1422</v>
      </c>
      <c r="P4" s="793" t="s">
        <v>1409</v>
      </c>
      <c r="Q4" s="757" t="s">
        <v>1423</v>
      </c>
      <c r="R4" s="161" t="s">
        <v>1424</v>
      </c>
      <c r="S4" s="793" t="s">
        <v>1410</v>
      </c>
      <c r="T4" s="758" t="s">
        <v>1425</v>
      </c>
      <c r="U4" s="759" t="s">
        <v>1426</v>
      </c>
      <c r="V4" s="764" t="s">
        <v>1844</v>
      </c>
      <c r="W4" s="764" t="s">
        <v>1845</v>
      </c>
      <c r="X4" s="764" t="s">
        <v>1427</v>
      </c>
      <c r="Y4" s="793" t="s">
        <v>1411</v>
      </c>
      <c r="Z4" s="793" t="s">
        <v>1411</v>
      </c>
      <c r="AA4" s="793" t="s">
        <v>1412</v>
      </c>
      <c r="AB4" s="757" t="s">
        <v>1428</v>
      </c>
      <c r="AC4" s="161" t="s">
        <v>1429</v>
      </c>
    </row>
    <row r="5" spans="1:30" ht="15" customHeight="1" thickBot="1">
      <c r="A5" s="1807" t="s">
        <v>904</v>
      </c>
      <c r="B5" s="1808"/>
      <c r="C5" s="1206"/>
      <c r="D5" s="1207"/>
      <c r="E5" s="1206"/>
      <c r="F5" s="1206"/>
      <c r="G5" s="1206"/>
      <c r="H5" s="1207"/>
      <c r="I5" s="1206"/>
      <c r="J5" s="1206"/>
      <c r="K5" s="1206"/>
      <c r="L5" s="1206"/>
      <c r="M5" s="1206"/>
      <c r="N5" s="1206"/>
      <c r="O5" s="1206"/>
      <c r="P5" s="1207"/>
      <c r="Q5" s="1206"/>
      <c r="R5" s="1206"/>
      <c r="S5" s="1207"/>
      <c r="T5" s="1206"/>
      <c r="U5" s="1206"/>
      <c r="V5" s="1206"/>
      <c r="W5" s="1206"/>
      <c r="X5" s="1206"/>
      <c r="Y5" s="1207"/>
      <c r="Z5" s="1206"/>
      <c r="AA5" s="1207"/>
      <c r="AB5" s="1206"/>
      <c r="AC5" s="1208"/>
    </row>
    <row r="6" spans="1:30">
      <c r="A6" s="160">
        <v>1</v>
      </c>
      <c r="B6" s="159" t="s">
        <v>905</v>
      </c>
      <c r="C6" s="994"/>
      <c r="D6" s="995" t="str">
        <f>IF(ISERROR(SUM(E6:G6)/$C6),"-",SUM(E6:G6)/$C6)</f>
        <v>-</v>
      </c>
      <c r="E6" s="996"/>
      <c r="F6" s="996"/>
      <c r="G6" s="996">
        <v>0</v>
      </c>
      <c r="H6" s="995" t="str">
        <f>IF(ISERROR(SUM(I6:O6)/$C6),"-",SUM(I6:O6)/$C6)</f>
        <v>-</v>
      </c>
      <c r="I6" s="996"/>
      <c r="J6" s="996"/>
      <c r="K6" s="996"/>
      <c r="L6" s="996"/>
      <c r="M6" s="996"/>
      <c r="N6" s="996"/>
      <c r="O6" s="996"/>
      <c r="P6" s="995" t="str">
        <f>IF(ISERROR(SUM(Q6:R6)/$C6),"-",SUM(Q6:R6)/$C6)</f>
        <v>-</v>
      </c>
      <c r="Q6" s="996"/>
      <c r="R6" s="996"/>
      <c r="S6" s="995" t="str">
        <f>IF(ISERROR(SUM(T6:X6)/$C6),"-",SUM(T6:X6)/$C6)</f>
        <v>-</v>
      </c>
      <c r="T6" s="996"/>
      <c r="U6" s="996"/>
      <c r="V6" s="996"/>
      <c r="W6" s="996"/>
      <c r="X6" s="996"/>
      <c r="Y6" s="995" t="str">
        <f>IF(ISERROR(SUM(Z6)/$C6),"-",SUM(Z6)/$C6)</f>
        <v>-</v>
      </c>
      <c r="Z6" s="1177"/>
      <c r="AA6" s="995" t="str">
        <f>IF(ISERROR(SUM(AB6:AC6)/$C6),"-",SUM(AB6:AC6)/$C6)</f>
        <v>-</v>
      </c>
      <c r="AB6" s="1179"/>
      <c r="AC6" s="1180"/>
      <c r="AD6" s="146"/>
    </row>
    <row r="7" spans="1:30">
      <c r="A7" s="158">
        <v>2</v>
      </c>
      <c r="B7" s="149" t="s">
        <v>906</v>
      </c>
      <c r="C7" s="997"/>
      <c r="D7" s="998" t="str">
        <f t="shared" ref="D7:D13" si="0">IF(ISERROR(SUM(E7:G7)/$C7),"-",SUM(E7:G7)/$C7)</f>
        <v>-</v>
      </c>
      <c r="E7" s="940"/>
      <c r="F7" s="940"/>
      <c r="G7" s="940">
        <v>0</v>
      </c>
      <c r="H7" s="998" t="str">
        <f t="shared" ref="H7:H13" si="1">IF(ISERROR(SUM(I7:O7)/$C7),"-",SUM(I7:O7)/$C7)</f>
        <v>-</v>
      </c>
      <c r="I7" s="940"/>
      <c r="J7" s="940"/>
      <c r="K7" s="940"/>
      <c r="L7" s="940"/>
      <c r="M7" s="940"/>
      <c r="N7" s="940"/>
      <c r="O7" s="940"/>
      <c r="P7" s="998" t="str">
        <f t="shared" ref="P7:P13" si="2">IF(ISERROR(SUM(Q7:R7)/$C7),"-",SUM(Q7:R7)/$C7)</f>
        <v>-</v>
      </c>
      <c r="Q7" s="940"/>
      <c r="R7" s="940"/>
      <c r="S7" s="998" t="str">
        <f t="shared" ref="S7:S13" si="3">IF(ISERROR(SUM(T7:X7)/$C7),"-",SUM(T7:X7)/$C7)</f>
        <v>-</v>
      </c>
      <c r="T7" s="940"/>
      <c r="U7" s="940"/>
      <c r="V7" s="940"/>
      <c r="W7" s="940"/>
      <c r="X7" s="940"/>
      <c r="Y7" s="998" t="str">
        <f t="shared" ref="Y7:Y13" si="4">IF(ISERROR(SUM(Z7)/$C7),"-",SUM(Z7)/$C7)</f>
        <v>-</v>
      </c>
      <c r="Z7" s="997"/>
      <c r="AA7" s="998" t="str">
        <f t="shared" ref="AA7:AA13" si="5">IF(ISERROR(SUM(AB7:AC7)/$C7),"-",SUM(AB7:AC7)/$C7)</f>
        <v>-</v>
      </c>
      <c r="AB7" s="784"/>
      <c r="AC7" s="999"/>
      <c r="AD7" s="146"/>
    </row>
    <row r="8" spans="1:30">
      <c r="A8" s="158">
        <v>3</v>
      </c>
      <c r="B8" s="149" t="s">
        <v>907</v>
      </c>
      <c r="C8" s="997"/>
      <c r="D8" s="998" t="str">
        <f t="shared" si="0"/>
        <v>-</v>
      </c>
      <c r="E8" s="940"/>
      <c r="F8" s="940"/>
      <c r="G8" s="940">
        <v>0</v>
      </c>
      <c r="H8" s="998" t="str">
        <f t="shared" si="1"/>
        <v>-</v>
      </c>
      <c r="I8" s="940"/>
      <c r="J8" s="940"/>
      <c r="K8" s="940"/>
      <c r="L8" s="940"/>
      <c r="M8" s="940"/>
      <c r="N8" s="940"/>
      <c r="O8" s="940"/>
      <c r="P8" s="998" t="str">
        <f t="shared" si="2"/>
        <v>-</v>
      </c>
      <c r="Q8" s="940"/>
      <c r="R8" s="940"/>
      <c r="S8" s="998" t="str">
        <f t="shared" si="3"/>
        <v>-</v>
      </c>
      <c r="T8" s="940"/>
      <c r="U8" s="940"/>
      <c r="V8" s="940"/>
      <c r="W8" s="940"/>
      <c r="X8" s="940"/>
      <c r="Y8" s="998" t="str">
        <f t="shared" si="4"/>
        <v>-</v>
      </c>
      <c r="Z8" s="997"/>
      <c r="AA8" s="998" t="str">
        <f t="shared" si="5"/>
        <v>-</v>
      </c>
      <c r="AB8" s="784"/>
      <c r="AC8" s="999"/>
      <c r="AD8" s="146"/>
    </row>
    <row r="9" spans="1:30">
      <c r="A9" s="158">
        <v>4</v>
      </c>
      <c r="B9" s="155" t="s">
        <v>908</v>
      </c>
      <c r="C9" s="997"/>
      <c r="D9" s="998" t="str">
        <f t="shared" si="0"/>
        <v>-</v>
      </c>
      <c r="E9" s="940"/>
      <c r="F9" s="940"/>
      <c r="G9" s="940">
        <v>0</v>
      </c>
      <c r="H9" s="998" t="str">
        <f t="shared" si="1"/>
        <v>-</v>
      </c>
      <c r="I9" s="940"/>
      <c r="J9" s="940"/>
      <c r="K9" s="940"/>
      <c r="L9" s="940"/>
      <c r="M9" s="940"/>
      <c r="N9" s="940"/>
      <c r="O9" s="940"/>
      <c r="P9" s="998" t="str">
        <f t="shared" si="2"/>
        <v>-</v>
      </c>
      <c r="Q9" s="940"/>
      <c r="R9" s="940"/>
      <c r="S9" s="998" t="str">
        <f t="shared" si="3"/>
        <v>-</v>
      </c>
      <c r="T9" s="940"/>
      <c r="U9" s="940"/>
      <c r="V9" s="940"/>
      <c r="W9" s="940"/>
      <c r="X9" s="940"/>
      <c r="Y9" s="998" t="str">
        <f t="shared" si="4"/>
        <v>-</v>
      </c>
      <c r="Z9" s="997"/>
      <c r="AA9" s="998" t="str">
        <f t="shared" si="5"/>
        <v>-</v>
      </c>
      <c r="AB9" s="784"/>
      <c r="AC9" s="999"/>
      <c r="AD9" s="146"/>
    </row>
    <row r="10" spans="1:30">
      <c r="A10" s="158">
        <v>5</v>
      </c>
      <c r="B10" s="155" t="s">
        <v>909</v>
      </c>
      <c r="C10" s="997"/>
      <c r="D10" s="998" t="str">
        <f t="shared" si="0"/>
        <v>-</v>
      </c>
      <c r="E10" s="940"/>
      <c r="F10" s="940"/>
      <c r="G10" s="940">
        <v>0</v>
      </c>
      <c r="H10" s="998" t="str">
        <f t="shared" si="1"/>
        <v>-</v>
      </c>
      <c r="I10" s="940"/>
      <c r="J10" s="940"/>
      <c r="K10" s="940"/>
      <c r="L10" s="940"/>
      <c r="M10" s="940"/>
      <c r="N10" s="940"/>
      <c r="O10" s="940"/>
      <c r="P10" s="998" t="str">
        <f t="shared" si="2"/>
        <v>-</v>
      </c>
      <c r="Q10" s="940"/>
      <c r="R10" s="940"/>
      <c r="S10" s="998" t="str">
        <f t="shared" si="3"/>
        <v>-</v>
      </c>
      <c r="T10" s="940"/>
      <c r="U10" s="940"/>
      <c r="V10" s="940"/>
      <c r="W10" s="940"/>
      <c r="X10" s="940"/>
      <c r="Y10" s="998" t="str">
        <f t="shared" si="4"/>
        <v>-</v>
      </c>
      <c r="Z10" s="997"/>
      <c r="AA10" s="998" t="str">
        <f t="shared" si="5"/>
        <v>-</v>
      </c>
      <c r="AB10" s="784"/>
      <c r="AC10" s="999"/>
      <c r="AD10" s="146"/>
    </row>
    <row r="11" spans="1:30">
      <c r="A11" s="158">
        <v>6</v>
      </c>
      <c r="B11" s="155" t="s">
        <v>910</v>
      </c>
      <c r="C11" s="997"/>
      <c r="D11" s="998" t="str">
        <f t="shared" si="0"/>
        <v>-</v>
      </c>
      <c r="E11" s="940"/>
      <c r="F11" s="940"/>
      <c r="G11" s="940">
        <v>0</v>
      </c>
      <c r="H11" s="998" t="str">
        <f t="shared" si="1"/>
        <v>-</v>
      </c>
      <c r="I11" s="940"/>
      <c r="J11" s="940"/>
      <c r="K11" s="940"/>
      <c r="L11" s="940"/>
      <c r="M11" s="940"/>
      <c r="N11" s="940"/>
      <c r="O11" s="940"/>
      <c r="P11" s="998" t="str">
        <f t="shared" si="2"/>
        <v>-</v>
      </c>
      <c r="Q11" s="940"/>
      <c r="R11" s="940"/>
      <c r="S11" s="998" t="str">
        <f t="shared" si="3"/>
        <v>-</v>
      </c>
      <c r="T11" s="940"/>
      <c r="U11" s="940"/>
      <c r="V11" s="940"/>
      <c r="W11" s="940"/>
      <c r="X11" s="940"/>
      <c r="Y11" s="998" t="str">
        <f t="shared" si="4"/>
        <v>-</v>
      </c>
      <c r="Z11" s="997"/>
      <c r="AA11" s="998" t="str">
        <f t="shared" si="5"/>
        <v>-</v>
      </c>
      <c r="AB11" s="784"/>
      <c r="AC11" s="999"/>
      <c r="AD11" s="146"/>
    </row>
    <row r="12" spans="1:30" ht="12" thickBot="1">
      <c r="A12" s="158">
        <v>7</v>
      </c>
      <c r="B12" s="147" t="s">
        <v>911</v>
      </c>
      <c r="C12" s="1000"/>
      <c r="D12" s="1001" t="str">
        <f t="shared" si="0"/>
        <v>-</v>
      </c>
      <c r="E12" s="1002"/>
      <c r="F12" s="1002"/>
      <c r="G12" s="1002">
        <v>0</v>
      </c>
      <c r="H12" s="1001" t="str">
        <f t="shared" si="1"/>
        <v>-</v>
      </c>
      <c r="I12" s="1002"/>
      <c r="J12" s="1002"/>
      <c r="K12" s="1002"/>
      <c r="L12" s="1002"/>
      <c r="M12" s="1002"/>
      <c r="N12" s="1002"/>
      <c r="O12" s="1002"/>
      <c r="P12" s="1001" t="str">
        <f t="shared" si="2"/>
        <v>-</v>
      </c>
      <c r="Q12" s="1002"/>
      <c r="R12" s="1002"/>
      <c r="S12" s="1001" t="str">
        <f t="shared" si="3"/>
        <v>-</v>
      </c>
      <c r="T12" s="1002"/>
      <c r="U12" s="1002"/>
      <c r="V12" s="1002"/>
      <c r="W12" s="1002"/>
      <c r="X12" s="1002"/>
      <c r="Y12" s="1001" t="str">
        <f t="shared" si="4"/>
        <v>-</v>
      </c>
      <c r="Z12" s="1000"/>
      <c r="AA12" s="1001" t="str">
        <f t="shared" si="5"/>
        <v>-</v>
      </c>
      <c r="AB12" s="1003"/>
      <c r="AC12" s="1004"/>
      <c r="AD12" s="146"/>
    </row>
    <row r="13" spans="1:30" ht="12" thickBot="1">
      <c r="A13" s="1172" t="s">
        <v>1430</v>
      </c>
      <c r="B13" s="1173"/>
      <c r="C13" s="1174"/>
      <c r="D13" s="1209" t="str">
        <f t="shared" si="0"/>
        <v>-</v>
      </c>
      <c r="E13" s="1210">
        <f t="shared" ref="E13:G13" si="6">SUM(E6:E12)</f>
        <v>0</v>
      </c>
      <c r="F13" s="1696"/>
      <c r="G13" s="1211">
        <f t="shared" si="6"/>
        <v>0</v>
      </c>
      <c r="H13" s="1209" t="str">
        <f t="shared" si="1"/>
        <v>-</v>
      </c>
      <c r="I13" s="1210">
        <f t="shared" ref="I13:O13" si="7">SUM(I6:I12)</f>
        <v>0</v>
      </c>
      <c r="J13" s="1210">
        <f t="shared" si="7"/>
        <v>0</v>
      </c>
      <c r="K13" s="1211">
        <f t="shared" si="7"/>
        <v>0</v>
      </c>
      <c r="L13" s="1211">
        <f t="shared" si="7"/>
        <v>0</v>
      </c>
      <c r="M13" s="1211">
        <f t="shared" si="7"/>
        <v>0</v>
      </c>
      <c r="N13" s="1211">
        <f t="shared" si="7"/>
        <v>0</v>
      </c>
      <c r="O13" s="1211">
        <f t="shared" si="7"/>
        <v>0</v>
      </c>
      <c r="P13" s="1209" t="str">
        <f t="shared" si="2"/>
        <v>-</v>
      </c>
      <c r="Q13" s="1212">
        <f t="shared" ref="Q13:R13" si="8">SUM(Q6:Q12)</f>
        <v>0</v>
      </c>
      <c r="R13" s="1174">
        <f t="shared" si="8"/>
        <v>0</v>
      </c>
      <c r="S13" s="1209" t="str">
        <f t="shared" si="3"/>
        <v>-</v>
      </c>
      <c r="T13" s="1174">
        <f t="shared" ref="T13:X13" si="9">SUM(T6:T12)</f>
        <v>0</v>
      </c>
      <c r="U13" s="1174">
        <f t="shared" si="9"/>
        <v>0</v>
      </c>
      <c r="V13" s="1174"/>
      <c r="W13" s="1174"/>
      <c r="X13" s="1174">
        <f t="shared" si="9"/>
        <v>0</v>
      </c>
      <c r="Y13" s="1209" t="str">
        <f t="shared" si="4"/>
        <v>-</v>
      </c>
      <c r="Z13" s="1174">
        <f t="shared" ref="Z13" si="10">SUM(Z6:Z12)</f>
        <v>0</v>
      </c>
      <c r="AA13" s="1209" t="str">
        <f t="shared" si="5"/>
        <v>-</v>
      </c>
      <c r="AB13" s="1174">
        <f t="shared" ref="AB13:AC13" si="11">SUM(AB6:AB12)</f>
        <v>0</v>
      </c>
      <c r="AC13" s="1174">
        <f t="shared" si="11"/>
        <v>0</v>
      </c>
    </row>
    <row r="14" spans="1:30" ht="15" customHeight="1" thickBot="1">
      <c r="A14" s="1807" t="s">
        <v>913</v>
      </c>
      <c r="B14" s="1808"/>
      <c r="C14" s="1175"/>
      <c r="D14" s="1213"/>
      <c r="E14" s="1175"/>
      <c r="F14" s="1175"/>
      <c r="G14" s="1175"/>
      <c r="H14" s="1213"/>
      <c r="I14" s="1175"/>
      <c r="J14" s="1175"/>
      <c r="K14" s="1175"/>
      <c r="L14" s="1175"/>
      <c r="M14" s="1175"/>
      <c r="N14" s="1175"/>
      <c r="O14" s="1175"/>
      <c r="P14" s="1213"/>
      <c r="Q14" s="1175"/>
      <c r="R14" s="1175"/>
      <c r="S14" s="1213"/>
      <c r="T14" s="1175"/>
      <c r="U14" s="1175"/>
      <c r="V14" s="1175"/>
      <c r="W14" s="1175"/>
      <c r="X14" s="1175"/>
      <c r="Y14" s="1213"/>
      <c r="Z14" s="1175"/>
      <c r="AA14" s="1213"/>
      <c r="AB14" s="1175"/>
      <c r="AC14" s="1176"/>
    </row>
    <row r="15" spans="1:30">
      <c r="A15" s="1005">
        <v>10</v>
      </c>
      <c r="B15" s="159" t="s">
        <v>914</v>
      </c>
      <c r="C15" s="994"/>
      <c r="D15" s="995" t="str">
        <f>IF(ISERROR(SUM(E15:G15)/$C15),"-",SUM(E15:G15)/$C15)</f>
        <v>-</v>
      </c>
      <c r="E15" s="996"/>
      <c r="F15" s="996"/>
      <c r="G15" s="996"/>
      <c r="H15" s="995" t="str">
        <f>IF(ISERROR(SUM(I15:O15)/$C15),"-",SUM(I15:O15)/$C15)</f>
        <v>-</v>
      </c>
      <c r="I15" s="996"/>
      <c r="J15" s="996"/>
      <c r="K15" s="996"/>
      <c r="L15" s="996"/>
      <c r="M15" s="996"/>
      <c r="N15" s="996"/>
      <c r="O15" s="996"/>
      <c r="P15" s="995" t="str">
        <f>IF(ISERROR(SUM(Q15:R15)/$C15),"-",SUM(Q15:R15)/$C15)</f>
        <v>-</v>
      </c>
      <c r="Q15" s="996"/>
      <c r="R15" s="996"/>
      <c r="S15" s="995"/>
      <c r="T15" s="996"/>
      <c r="U15" s="996"/>
      <c r="V15" s="996"/>
      <c r="W15" s="996"/>
      <c r="X15" s="996"/>
      <c r="Y15" s="995" t="str">
        <f>IF(ISERROR(SUM(Z15)/$C15),"-",SUM(Z15)/$C15)</f>
        <v>-</v>
      </c>
      <c r="Z15" s="1177"/>
      <c r="AA15" s="995" t="str">
        <f>IF(ISERROR(SUM(AB15:AC15)/$C15),"-",SUM(AB15:AC15)/$C15)</f>
        <v>-</v>
      </c>
      <c r="AB15" s="1179"/>
      <c r="AC15" s="1180"/>
    </row>
    <row r="16" spans="1:30">
      <c r="A16" s="157">
        <v>11</v>
      </c>
      <c r="B16" s="149" t="s">
        <v>915</v>
      </c>
      <c r="C16" s="997"/>
      <c r="D16" s="998" t="str">
        <f t="shared" ref="D16:D24" si="12">IF(ISERROR(SUM(E16:G16)/$C16),"-",SUM(E16:G16)/$C16)</f>
        <v>-</v>
      </c>
      <c r="E16" s="940"/>
      <c r="F16" s="940"/>
      <c r="G16" s="940"/>
      <c r="H16" s="998" t="str">
        <f t="shared" ref="H16:H24" si="13">IF(ISERROR(SUM(I16:O16)/$C16),"-",SUM(I16:O16)/$C16)</f>
        <v>-</v>
      </c>
      <c r="I16" s="940"/>
      <c r="J16" s="940"/>
      <c r="K16" s="940"/>
      <c r="L16" s="940"/>
      <c r="M16" s="940"/>
      <c r="N16" s="940"/>
      <c r="O16" s="940"/>
      <c r="P16" s="998" t="str">
        <f t="shared" ref="P16:P24" si="14">IF(ISERROR(SUM(Q16:R16)/$C16),"-",SUM(Q16:R16)/$C16)</f>
        <v>-</v>
      </c>
      <c r="Q16" s="940"/>
      <c r="R16" s="940"/>
      <c r="S16" s="998"/>
      <c r="T16" s="940"/>
      <c r="U16" s="940"/>
      <c r="V16" s="940"/>
      <c r="W16" s="940"/>
      <c r="X16" s="940"/>
      <c r="Y16" s="998" t="str">
        <f t="shared" ref="Y16:Y24" si="15">IF(ISERROR(SUM(Z16)/$C16),"-",SUM(Z16)/$C16)</f>
        <v>-</v>
      </c>
      <c r="Z16" s="997"/>
      <c r="AA16" s="998" t="str">
        <f t="shared" ref="AA16:AA24" si="16">IF(ISERROR(SUM(AB16:AC16)/$C16),"-",SUM(AB16:AC16)/$C16)</f>
        <v>-</v>
      </c>
      <c r="AB16" s="784"/>
      <c r="AC16" s="999"/>
    </row>
    <row r="17" spans="1:29">
      <c r="A17" s="157">
        <v>12</v>
      </c>
      <c r="B17" s="149" t="s">
        <v>916</v>
      </c>
      <c r="C17" s="997"/>
      <c r="D17" s="998" t="str">
        <f t="shared" si="12"/>
        <v>-</v>
      </c>
      <c r="E17" s="940"/>
      <c r="F17" s="940"/>
      <c r="G17" s="940"/>
      <c r="H17" s="998" t="str">
        <f t="shared" si="13"/>
        <v>-</v>
      </c>
      <c r="I17" s="940"/>
      <c r="J17" s="940"/>
      <c r="K17" s="940"/>
      <c r="L17" s="940"/>
      <c r="M17" s="940"/>
      <c r="N17" s="940"/>
      <c r="O17" s="940"/>
      <c r="P17" s="998" t="str">
        <f t="shared" si="14"/>
        <v>-</v>
      </c>
      <c r="Q17" s="940"/>
      <c r="R17" s="940"/>
      <c r="S17" s="998"/>
      <c r="T17" s="940"/>
      <c r="U17" s="940"/>
      <c r="V17" s="940"/>
      <c r="W17" s="940"/>
      <c r="X17" s="940"/>
      <c r="Y17" s="998" t="str">
        <f t="shared" si="15"/>
        <v>-</v>
      </c>
      <c r="Z17" s="997"/>
      <c r="AA17" s="998" t="str">
        <f t="shared" si="16"/>
        <v>-</v>
      </c>
      <c r="AB17" s="784"/>
      <c r="AC17" s="999"/>
    </row>
    <row r="18" spans="1:29">
      <c r="A18" s="157">
        <v>14</v>
      </c>
      <c r="B18" s="149" t="s">
        <v>917</v>
      </c>
      <c r="C18" s="997"/>
      <c r="D18" s="998" t="str">
        <f t="shared" si="12"/>
        <v>-</v>
      </c>
      <c r="E18" s="940"/>
      <c r="F18" s="940"/>
      <c r="G18" s="940"/>
      <c r="H18" s="998" t="str">
        <f t="shared" si="13"/>
        <v>-</v>
      </c>
      <c r="I18" s="940"/>
      <c r="J18" s="940"/>
      <c r="K18" s="940"/>
      <c r="L18" s="940"/>
      <c r="M18" s="940"/>
      <c r="N18" s="940"/>
      <c r="O18" s="940"/>
      <c r="P18" s="998" t="str">
        <f t="shared" si="14"/>
        <v>-</v>
      </c>
      <c r="Q18" s="940"/>
      <c r="R18" s="940"/>
      <c r="S18" s="998"/>
      <c r="T18" s="940"/>
      <c r="U18" s="940"/>
      <c r="V18" s="940"/>
      <c r="W18" s="940"/>
      <c r="X18" s="940"/>
      <c r="Y18" s="998" t="str">
        <f t="shared" si="15"/>
        <v>-</v>
      </c>
      <c r="Z18" s="997"/>
      <c r="AA18" s="998" t="str">
        <f t="shared" si="16"/>
        <v>-</v>
      </c>
      <c r="AB18" s="784"/>
      <c r="AC18" s="999"/>
    </row>
    <row r="19" spans="1:29">
      <c r="A19" s="157">
        <v>15</v>
      </c>
      <c r="B19" s="149" t="s">
        <v>918</v>
      </c>
      <c r="C19" s="997"/>
      <c r="D19" s="998" t="str">
        <f t="shared" si="12"/>
        <v>-</v>
      </c>
      <c r="E19" s="940"/>
      <c r="F19" s="940"/>
      <c r="G19" s="940"/>
      <c r="H19" s="998" t="str">
        <f t="shared" si="13"/>
        <v>-</v>
      </c>
      <c r="I19" s="940"/>
      <c r="J19" s="940"/>
      <c r="K19" s="940"/>
      <c r="L19" s="940"/>
      <c r="M19" s="940"/>
      <c r="N19" s="940"/>
      <c r="O19" s="940"/>
      <c r="P19" s="998" t="str">
        <f t="shared" si="14"/>
        <v>-</v>
      </c>
      <c r="Q19" s="940"/>
      <c r="R19" s="940"/>
      <c r="S19" s="998"/>
      <c r="T19" s="940"/>
      <c r="U19" s="940"/>
      <c r="V19" s="940"/>
      <c r="W19" s="940"/>
      <c r="X19" s="940"/>
      <c r="Y19" s="998" t="str">
        <f t="shared" si="15"/>
        <v>-</v>
      </c>
      <c r="Z19" s="997"/>
      <c r="AA19" s="998" t="str">
        <f t="shared" si="16"/>
        <v>-</v>
      </c>
      <c r="AB19" s="784"/>
      <c r="AC19" s="999"/>
    </row>
    <row r="20" spans="1:29">
      <c r="A20" s="157">
        <v>16</v>
      </c>
      <c r="B20" s="149" t="s">
        <v>919</v>
      </c>
      <c r="C20" s="997"/>
      <c r="D20" s="998" t="str">
        <f t="shared" si="12"/>
        <v>-</v>
      </c>
      <c r="E20" s="940"/>
      <c r="F20" s="940"/>
      <c r="G20" s="940"/>
      <c r="H20" s="998" t="str">
        <f t="shared" si="13"/>
        <v>-</v>
      </c>
      <c r="I20" s="940"/>
      <c r="J20" s="940"/>
      <c r="K20" s="940"/>
      <c r="L20" s="940"/>
      <c r="M20" s="940"/>
      <c r="N20" s="940"/>
      <c r="O20" s="940"/>
      <c r="P20" s="998" t="str">
        <f t="shared" si="14"/>
        <v>-</v>
      </c>
      <c r="Q20" s="940"/>
      <c r="R20" s="940"/>
      <c r="S20" s="998"/>
      <c r="T20" s="940"/>
      <c r="U20" s="940"/>
      <c r="V20" s="940"/>
      <c r="W20" s="940"/>
      <c r="X20" s="940"/>
      <c r="Y20" s="998" t="str">
        <f t="shared" si="15"/>
        <v>-</v>
      </c>
      <c r="Z20" s="997"/>
      <c r="AA20" s="998" t="str">
        <f t="shared" si="16"/>
        <v>-</v>
      </c>
      <c r="AB20" s="784"/>
      <c r="AC20" s="999"/>
    </row>
    <row r="21" spans="1:29">
      <c r="A21" s="157">
        <v>17</v>
      </c>
      <c r="B21" s="149" t="s">
        <v>920</v>
      </c>
      <c r="C21" s="997"/>
      <c r="D21" s="998" t="str">
        <f t="shared" si="12"/>
        <v>-</v>
      </c>
      <c r="E21" s="940"/>
      <c r="F21" s="940"/>
      <c r="G21" s="940"/>
      <c r="H21" s="998" t="str">
        <f t="shared" si="13"/>
        <v>-</v>
      </c>
      <c r="I21" s="940"/>
      <c r="J21" s="940"/>
      <c r="K21" s="940"/>
      <c r="L21" s="940"/>
      <c r="M21" s="940"/>
      <c r="N21" s="940"/>
      <c r="O21" s="940"/>
      <c r="P21" s="998" t="str">
        <f t="shared" si="14"/>
        <v>-</v>
      </c>
      <c r="Q21" s="940"/>
      <c r="R21" s="940"/>
      <c r="S21" s="998"/>
      <c r="T21" s="940"/>
      <c r="U21" s="940"/>
      <c r="V21" s="940"/>
      <c r="W21" s="940"/>
      <c r="X21" s="940"/>
      <c r="Y21" s="998" t="str">
        <f t="shared" si="15"/>
        <v>-</v>
      </c>
      <c r="Z21" s="997"/>
      <c r="AA21" s="998" t="str">
        <f t="shared" si="16"/>
        <v>-</v>
      </c>
      <c r="AB21" s="784"/>
      <c r="AC21" s="999"/>
    </row>
    <row r="22" spans="1:29">
      <c r="A22" s="156">
        <v>18</v>
      </c>
      <c r="B22" s="155" t="s">
        <v>921</v>
      </c>
      <c r="C22" s="997"/>
      <c r="D22" s="998" t="str">
        <f t="shared" si="12"/>
        <v>-</v>
      </c>
      <c r="E22" s="940"/>
      <c r="F22" s="940"/>
      <c r="G22" s="940"/>
      <c r="H22" s="998" t="str">
        <f t="shared" si="13"/>
        <v>-</v>
      </c>
      <c r="I22" s="940"/>
      <c r="J22" s="940"/>
      <c r="K22" s="940"/>
      <c r="L22" s="940"/>
      <c r="M22" s="940"/>
      <c r="N22" s="940"/>
      <c r="O22" s="940"/>
      <c r="P22" s="998" t="str">
        <f t="shared" si="14"/>
        <v>-</v>
      </c>
      <c r="Q22" s="940"/>
      <c r="R22" s="940"/>
      <c r="S22" s="998"/>
      <c r="T22" s="940"/>
      <c r="U22" s="940"/>
      <c r="V22" s="940"/>
      <c r="W22" s="940"/>
      <c r="X22" s="940"/>
      <c r="Y22" s="998" t="str">
        <f t="shared" si="15"/>
        <v>-</v>
      </c>
      <c r="Z22" s="997"/>
      <c r="AA22" s="998" t="str">
        <f t="shared" si="16"/>
        <v>-</v>
      </c>
      <c r="AB22" s="784"/>
      <c r="AC22" s="999"/>
    </row>
    <row r="23" spans="1:29" ht="12" thickBot="1">
      <c r="A23" s="154">
        <v>19</v>
      </c>
      <c r="B23" s="147" t="s">
        <v>922</v>
      </c>
      <c r="C23" s="1000"/>
      <c r="D23" s="1001" t="str">
        <f t="shared" si="12"/>
        <v>-</v>
      </c>
      <c r="E23" s="1002"/>
      <c r="F23" s="1002"/>
      <c r="G23" s="1002"/>
      <c r="H23" s="1001" t="str">
        <f t="shared" si="13"/>
        <v>-</v>
      </c>
      <c r="I23" s="1002"/>
      <c r="J23" s="1002"/>
      <c r="K23" s="1002"/>
      <c r="L23" s="1002"/>
      <c r="M23" s="1002"/>
      <c r="N23" s="1002"/>
      <c r="O23" s="1002"/>
      <c r="P23" s="1001" t="str">
        <f t="shared" si="14"/>
        <v>-</v>
      </c>
      <c r="Q23" s="1002"/>
      <c r="R23" s="1002"/>
      <c r="S23" s="1001"/>
      <c r="T23" s="1002"/>
      <c r="U23" s="1002"/>
      <c r="V23" s="1002"/>
      <c r="W23" s="1002"/>
      <c r="X23" s="1002"/>
      <c r="Y23" s="1001" t="str">
        <f t="shared" si="15"/>
        <v>-</v>
      </c>
      <c r="Z23" s="1000"/>
      <c r="AA23" s="1001" t="str">
        <f t="shared" si="16"/>
        <v>-</v>
      </c>
      <c r="AB23" s="1003"/>
      <c r="AC23" s="1004"/>
    </row>
    <row r="24" spans="1:29" ht="12" thickBot="1">
      <c r="A24" s="1181" t="s">
        <v>1430</v>
      </c>
      <c r="B24" s="1182"/>
      <c r="C24" s="1174"/>
      <c r="D24" s="1209" t="str">
        <f t="shared" si="12"/>
        <v>-</v>
      </c>
      <c r="E24" s="1174">
        <f t="shared" ref="E24:G24" si="17">SUM(E15:E23)</f>
        <v>0</v>
      </c>
      <c r="F24" s="1174"/>
      <c r="G24" s="1174">
        <f t="shared" si="17"/>
        <v>0</v>
      </c>
      <c r="H24" s="1209" t="str">
        <f t="shared" si="13"/>
        <v>-</v>
      </c>
      <c r="I24" s="1174">
        <f t="shared" ref="I24:O24" si="18">SUM(I15:I23)</f>
        <v>0</v>
      </c>
      <c r="J24" s="1174">
        <f t="shared" si="18"/>
        <v>0</v>
      </c>
      <c r="K24" s="1174">
        <f t="shared" si="18"/>
        <v>0</v>
      </c>
      <c r="L24" s="1174">
        <f t="shared" si="18"/>
        <v>0</v>
      </c>
      <c r="M24" s="1174">
        <f t="shared" si="18"/>
        <v>0</v>
      </c>
      <c r="N24" s="1174">
        <f t="shared" si="18"/>
        <v>0</v>
      </c>
      <c r="O24" s="1174">
        <f t="shared" si="18"/>
        <v>0</v>
      </c>
      <c r="P24" s="1209" t="str">
        <f t="shared" si="14"/>
        <v>-</v>
      </c>
      <c r="Q24" s="1174">
        <f t="shared" ref="Q24:R24" si="19">SUM(Q15:Q23)</f>
        <v>0</v>
      </c>
      <c r="R24" s="1174">
        <f t="shared" si="19"/>
        <v>0</v>
      </c>
      <c r="S24" s="1209" t="str">
        <f t="shared" ref="S24" si="20">IF(ISERROR(SUM(T24:X24)/$C24),"-",SUM(T24:X24)/$C24)</f>
        <v>-</v>
      </c>
      <c r="T24" s="1174">
        <f t="shared" ref="T24:X24" si="21">SUM(T15:T23)</f>
        <v>0</v>
      </c>
      <c r="U24" s="1174">
        <f t="shared" si="21"/>
        <v>0</v>
      </c>
      <c r="V24" s="1174"/>
      <c r="W24" s="1174"/>
      <c r="X24" s="1174">
        <f t="shared" si="21"/>
        <v>0</v>
      </c>
      <c r="Y24" s="1209" t="str">
        <f t="shared" si="15"/>
        <v>-</v>
      </c>
      <c r="Z24" s="1174">
        <f t="shared" ref="Z24" si="22">SUM(Z15:Z23)</f>
        <v>0</v>
      </c>
      <c r="AA24" s="1209" t="str">
        <f t="shared" si="16"/>
        <v>-</v>
      </c>
      <c r="AB24" s="1174">
        <f t="shared" ref="AB24:AC24" si="23">SUM(AB15:AB23)</f>
        <v>0</v>
      </c>
      <c r="AC24" s="1174">
        <f t="shared" si="23"/>
        <v>0</v>
      </c>
    </row>
    <row r="25" spans="1:29" ht="15" customHeight="1" thickBot="1">
      <c r="A25" s="1807" t="s">
        <v>923</v>
      </c>
      <c r="B25" s="1808"/>
      <c r="C25" s="1183"/>
      <c r="D25" s="1214"/>
      <c r="E25" s="1183"/>
      <c r="F25" s="1183"/>
      <c r="G25" s="1183"/>
      <c r="H25" s="1214"/>
      <c r="I25" s="1183"/>
      <c r="J25" s="1183"/>
      <c r="K25" s="1183"/>
      <c r="L25" s="1183"/>
      <c r="M25" s="1183"/>
      <c r="N25" s="1183"/>
      <c r="O25" s="1183"/>
      <c r="P25" s="1214"/>
      <c r="Q25" s="1183"/>
      <c r="R25" s="1183"/>
      <c r="S25" s="1214"/>
      <c r="T25" s="1183"/>
      <c r="U25" s="1183"/>
      <c r="V25" s="1183"/>
      <c r="W25" s="1183"/>
      <c r="X25" s="1183"/>
      <c r="Y25" s="1214"/>
      <c r="Z25" s="1183"/>
      <c r="AA25" s="1214"/>
      <c r="AB25" s="1183"/>
      <c r="AC25" s="1184"/>
    </row>
    <row r="26" spans="1:29">
      <c r="A26" s="153" t="s">
        <v>924</v>
      </c>
      <c r="B26" s="152" t="s">
        <v>925</v>
      </c>
      <c r="C26" s="994"/>
      <c r="D26" s="995" t="str">
        <f>IF(ISERROR(SUM(E26:G26)/$C26),"-",SUM(E26:G26)/$C26)</f>
        <v>-</v>
      </c>
      <c r="E26" s="996"/>
      <c r="F26" s="996"/>
      <c r="G26" s="996"/>
      <c r="H26" s="995" t="str">
        <f>IF(ISERROR(SUM(I26:O26)/$C26),"-",SUM(I26:O26)/$C26)</f>
        <v>-</v>
      </c>
      <c r="I26" s="996"/>
      <c r="J26" s="996"/>
      <c r="K26" s="996"/>
      <c r="L26" s="996"/>
      <c r="M26" s="996"/>
      <c r="N26" s="996"/>
      <c r="O26" s="996"/>
      <c r="P26" s="995" t="str">
        <f>IF(ISERROR(SUM(Q26:R26)/$C26),"-",SUM(Q26:R26)/$C26)</f>
        <v>-</v>
      </c>
      <c r="Q26" s="996"/>
      <c r="R26" s="996"/>
      <c r="S26" s="995" t="str">
        <f>IF(ISERROR(SUM(T26:X26)/$C26),"-",SUM(T26:X26)/$C26)</f>
        <v>-</v>
      </c>
      <c r="T26" s="996"/>
      <c r="U26" s="996"/>
      <c r="V26" s="996"/>
      <c r="W26" s="996"/>
      <c r="X26" s="996"/>
      <c r="Y26" s="995" t="str">
        <f>IF(ISERROR(SUM(Z26)/$C26),"-",SUM(Z26)/$C26)</f>
        <v>-</v>
      </c>
      <c r="Z26" s="1177"/>
      <c r="AA26" s="995" t="str">
        <f>IF(ISERROR(SUM(AB26:AC26)/$C26),"-",SUM(AB26:AC26)/$C26)</f>
        <v>-</v>
      </c>
      <c r="AB26" s="1179"/>
      <c r="AC26" s="1180"/>
    </row>
    <row r="27" spans="1:29">
      <c r="A27" s="151">
        <v>20</v>
      </c>
      <c r="B27" s="149" t="s">
        <v>926</v>
      </c>
      <c r="C27" s="997"/>
      <c r="D27" s="998" t="str">
        <f t="shared" ref="D27:D45" si="24">IF(ISERROR(SUM(E27:G27)/$C27),"-",SUM(E27:G27)/$C27)</f>
        <v>-</v>
      </c>
      <c r="E27" s="1006"/>
      <c r="F27" s="1006"/>
      <c r="G27" s="940"/>
      <c r="H27" s="998" t="str">
        <f t="shared" ref="H27:H45" si="25">IF(ISERROR(SUM(I27:O27)/$C27),"-",SUM(I27:O27)/$C27)</f>
        <v>-</v>
      </c>
      <c r="I27" s="940"/>
      <c r="J27" s="940"/>
      <c r="K27" s="940"/>
      <c r="L27" s="940"/>
      <c r="M27" s="940"/>
      <c r="N27" s="940"/>
      <c r="O27" s="940"/>
      <c r="P27" s="998" t="str">
        <f t="shared" ref="P27:P45" si="26">IF(ISERROR(SUM(Q27:R27)/$C27),"-",SUM(Q27:R27)/$C27)</f>
        <v>-</v>
      </c>
      <c r="Q27" s="940"/>
      <c r="R27" s="940"/>
      <c r="S27" s="998" t="str">
        <f t="shared" ref="S27:S45" si="27">IF(ISERROR(SUM(T27:X27)/$C27),"-",SUM(T27:X27)/$C27)</f>
        <v>-</v>
      </c>
      <c r="T27" s="940"/>
      <c r="U27" s="940"/>
      <c r="V27" s="940"/>
      <c r="W27" s="940"/>
      <c r="X27" s="940"/>
      <c r="Y27" s="998" t="str">
        <f t="shared" ref="Y27:Y45" si="28">IF(ISERROR(SUM(Z27)/$C27),"-",SUM(Z27)/$C27)</f>
        <v>-</v>
      </c>
      <c r="Z27" s="997"/>
      <c r="AA27" s="998" t="str">
        <f t="shared" ref="AA27:AA45" si="29">IF(ISERROR(SUM(AB27:AC27)/$C27),"-",SUM(AB27:AC27)/$C27)</f>
        <v>-</v>
      </c>
      <c r="AB27" s="784"/>
      <c r="AC27" s="999"/>
    </row>
    <row r="28" spans="1:29">
      <c r="A28" s="150">
        <v>21</v>
      </c>
      <c r="B28" s="149" t="s">
        <v>927</v>
      </c>
      <c r="C28" s="997"/>
      <c r="D28" s="998" t="str">
        <f t="shared" si="24"/>
        <v>-</v>
      </c>
      <c r="E28" s="940"/>
      <c r="F28" s="940"/>
      <c r="G28" s="940"/>
      <c r="H28" s="998" t="str">
        <f t="shared" si="25"/>
        <v>-</v>
      </c>
      <c r="I28" s="940"/>
      <c r="J28" s="940"/>
      <c r="K28" s="940"/>
      <c r="L28" s="940"/>
      <c r="M28" s="940"/>
      <c r="N28" s="940"/>
      <c r="O28" s="940"/>
      <c r="P28" s="998" t="str">
        <f t="shared" si="26"/>
        <v>-</v>
      </c>
      <c r="Q28" s="940"/>
      <c r="R28" s="940"/>
      <c r="S28" s="998" t="str">
        <f t="shared" si="27"/>
        <v>-</v>
      </c>
      <c r="T28" s="940"/>
      <c r="U28" s="940"/>
      <c r="V28" s="940"/>
      <c r="W28" s="940"/>
      <c r="X28" s="940"/>
      <c r="Y28" s="998" t="str">
        <f t="shared" si="28"/>
        <v>-</v>
      </c>
      <c r="Z28" s="997"/>
      <c r="AA28" s="998" t="str">
        <f t="shared" si="29"/>
        <v>-</v>
      </c>
      <c r="AB28" s="784"/>
      <c r="AC28" s="999"/>
    </row>
    <row r="29" spans="1:29">
      <c r="A29" s="150">
        <v>22</v>
      </c>
      <c r="B29" s="149" t="s">
        <v>928</v>
      </c>
      <c r="C29" s="997"/>
      <c r="D29" s="998" t="str">
        <f t="shared" si="24"/>
        <v>-</v>
      </c>
      <c r="E29" s="940"/>
      <c r="F29" s="940"/>
      <c r="G29" s="940"/>
      <c r="H29" s="998" t="str">
        <f t="shared" si="25"/>
        <v>-</v>
      </c>
      <c r="I29" s="940"/>
      <c r="J29" s="940"/>
      <c r="K29" s="940"/>
      <c r="L29" s="940"/>
      <c r="M29" s="940"/>
      <c r="N29" s="940"/>
      <c r="O29" s="940"/>
      <c r="P29" s="998" t="str">
        <f t="shared" si="26"/>
        <v>-</v>
      </c>
      <c r="Q29" s="940"/>
      <c r="R29" s="940"/>
      <c r="S29" s="998" t="str">
        <f t="shared" si="27"/>
        <v>-</v>
      </c>
      <c r="T29" s="940"/>
      <c r="U29" s="940"/>
      <c r="V29" s="940"/>
      <c r="W29" s="940"/>
      <c r="X29" s="940"/>
      <c r="Y29" s="998" t="str">
        <f t="shared" si="28"/>
        <v>-</v>
      </c>
      <c r="Z29" s="997"/>
      <c r="AA29" s="998" t="str">
        <f t="shared" si="29"/>
        <v>-</v>
      </c>
      <c r="AB29" s="784"/>
      <c r="AC29" s="999"/>
    </row>
    <row r="30" spans="1:29">
      <c r="A30" s="150">
        <v>23</v>
      </c>
      <c r="B30" s="149" t="s">
        <v>929</v>
      </c>
      <c r="C30" s="997"/>
      <c r="D30" s="998" t="str">
        <f t="shared" si="24"/>
        <v>-</v>
      </c>
      <c r="E30" s="940"/>
      <c r="F30" s="940"/>
      <c r="G30" s="940"/>
      <c r="H30" s="998" t="str">
        <f t="shared" si="25"/>
        <v>-</v>
      </c>
      <c r="I30" s="940"/>
      <c r="J30" s="940"/>
      <c r="K30" s="940"/>
      <c r="L30" s="940"/>
      <c r="M30" s="940"/>
      <c r="N30" s="940"/>
      <c r="O30" s="940"/>
      <c r="P30" s="998" t="str">
        <f t="shared" si="26"/>
        <v>-</v>
      </c>
      <c r="Q30" s="940"/>
      <c r="R30" s="940"/>
      <c r="S30" s="998" t="str">
        <f t="shared" si="27"/>
        <v>-</v>
      </c>
      <c r="T30" s="940"/>
      <c r="U30" s="940"/>
      <c r="V30" s="940"/>
      <c r="W30" s="940"/>
      <c r="X30" s="940"/>
      <c r="Y30" s="998" t="str">
        <f t="shared" si="28"/>
        <v>-</v>
      </c>
      <c r="Z30" s="997"/>
      <c r="AA30" s="998" t="str">
        <f t="shared" si="29"/>
        <v>-</v>
      </c>
      <c r="AB30" s="784"/>
      <c r="AC30" s="999"/>
    </row>
    <row r="31" spans="1:29">
      <c r="A31" s="150">
        <v>24</v>
      </c>
      <c r="B31" s="149" t="s">
        <v>930</v>
      </c>
      <c r="C31" s="997"/>
      <c r="D31" s="998" t="str">
        <f t="shared" si="24"/>
        <v>-</v>
      </c>
      <c r="E31" s="940"/>
      <c r="F31" s="940"/>
      <c r="G31" s="940"/>
      <c r="H31" s="998" t="str">
        <f t="shared" si="25"/>
        <v>-</v>
      </c>
      <c r="I31" s="940"/>
      <c r="J31" s="940"/>
      <c r="K31" s="940"/>
      <c r="L31" s="940"/>
      <c r="M31" s="940"/>
      <c r="N31" s="940"/>
      <c r="O31" s="940"/>
      <c r="P31" s="998" t="str">
        <f t="shared" si="26"/>
        <v>-</v>
      </c>
      <c r="Q31" s="940"/>
      <c r="R31" s="940"/>
      <c r="S31" s="998" t="str">
        <f t="shared" si="27"/>
        <v>-</v>
      </c>
      <c r="T31" s="940"/>
      <c r="U31" s="940"/>
      <c r="V31" s="940"/>
      <c r="W31" s="940"/>
      <c r="X31" s="940"/>
      <c r="Y31" s="998" t="str">
        <f t="shared" si="28"/>
        <v>-</v>
      </c>
      <c r="Z31" s="997"/>
      <c r="AA31" s="998" t="str">
        <f t="shared" si="29"/>
        <v>-</v>
      </c>
      <c r="AB31" s="784"/>
      <c r="AC31" s="999"/>
    </row>
    <row r="32" spans="1:29">
      <c r="A32" s="150">
        <v>25</v>
      </c>
      <c r="B32" s="149" t="s">
        <v>931</v>
      </c>
      <c r="C32" s="997"/>
      <c r="D32" s="998" t="str">
        <f t="shared" si="24"/>
        <v>-</v>
      </c>
      <c r="E32" s="940"/>
      <c r="F32" s="940"/>
      <c r="G32" s="940"/>
      <c r="H32" s="998" t="str">
        <f t="shared" si="25"/>
        <v>-</v>
      </c>
      <c r="I32" s="940"/>
      <c r="J32" s="940"/>
      <c r="K32" s="940"/>
      <c r="L32" s="940"/>
      <c r="M32" s="940"/>
      <c r="N32" s="940"/>
      <c r="O32" s="940"/>
      <c r="P32" s="998" t="str">
        <f t="shared" si="26"/>
        <v>-</v>
      </c>
      <c r="Q32" s="940"/>
      <c r="R32" s="940"/>
      <c r="S32" s="998" t="str">
        <f t="shared" si="27"/>
        <v>-</v>
      </c>
      <c r="T32" s="940"/>
      <c r="U32" s="940"/>
      <c r="V32" s="940"/>
      <c r="W32" s="940"/>
      <c r="X32" s="940"/>
      <c r="Y32" s="998" t="str">
        <f t="shared" si="28"/>
        <v>-</v>
      </c>
      <c r="Z32" s="997"/>
      <c r="AA32" s="998" t="str">
        <f t="shared" si="29"/>
        <v>-</v>
      </c>
      <c r="AB32" s="784"/>
      <c r="AC32" s="999"/>
    </row>
    <row r="33" spans="1:29">
      <c r="A33" s="150">
        <v>26</v>
      </c>
      <c r="B33" s="149" t="s">
        <v>932</v>
      </c>
      <c r="C33" s="997"/>
      <c r="D33" s="998" t="str">
        <f t="shared" si="24"/>
        <v>-</v>
      </c>
      <c r="E33" s="940"/>
      <c r="F33" s="940"/>
      <c r="G33" s="940"/>
      <c r="H33" s="998" t="str">
        <f t="shared" si="25"/>
        <v>-</v>
      </c>
      <c r="I33" s="940"/>
      <c r="J33" s="940"/>
      <c r="K33" s="940"/>
      <c r="L33" s="940"/>
      <c r="M33" s="940"/>
      <c r="N33" s="940"/>
      <c r="O33" s="940"/>
      <c r="P33" s="998" t="str">
        <f t="shared" si="26"/>
        <v>-</v>
      </c>
      <c r="Q33" s="940"/>
      <c r="R33" s="940"/>
      <c r="S33" s="998" t="str">
        <f t="shared" si="27"/>
        <v>-</v>
      </c>
      <c r="T33" s="940"/>
      <c r="U33" s="940"/>
      <c r="V33" s="940"/>
      <c r="W33" s="940"/>
      <c r="X33" s="940"/>
      <c r="Y33" s="998" t="str">
        <f t="shared" si="28"/>
        <v>-</v>
      </c>
      <c r="Z33" s="997"/>
      <c r="AA33" s="998" t="str">
        <f t="shared" si="29"/>
        <v>-</v>
      </c>
      <c r="AB33" s="784"/>
      <c r="AC33" s="999"/>
    </row>
    <row r="34" spans="1:29">
      <c r="A34" s="150">
        <v>27</v>
      </c>
      <c r="B34" s="149" t="s">
        <v>933</v>
      </c>
      <c r="C34" s="997"/>
      <c r="D34" s="998" t="str">
        <f t="shared" si="24"/>
        <v>-</v>
      </c>
      <c r="E34" s="940"/>
      <c r="F34" s="940"/>
      <c r="G34" s="940"/>
      <c r="H34" s="998" t="str">
        <f t="shared" si="25"/>
        <v>-</v>
      </c>
      <c r="I34" s="940"/>
      <c r="J34" s="940"/>
      <c r="K34" s="940"/>
      <c r="L34" s="940"/>
      <c r="M34" s="940"/>
      <c r="N34" s="940"/>
      <c r="O34" s="940"/>
      <c r="P34" s="998" t="str">
        <f t="shared" si="26"/>
        <v>-</v>
      </c>
      <c r="Q34" s="940"/>
      <c r="R34" s="940"/>
      <c r="S34" s="998" t="str">
        <f t="shared" si="27"/>
        <v>-</v>
      </c>
      <c r="T34" s="940"/>
      <c r="U34" s="940"/>
      <c r="V34" s="940"/>
      <c r="W34" s="940"/>
      <c r="X34" s="940"/>
      <c r="Y34" s="998" t="str">
        <f t="shared" si="28"/>
        <v>-</v>
      </c>
      <c r="Z34" s="997"/>
      <c r="AA34" s="998" t="str">
        <f t="shared" si="29"/>
        <v>-</v>
      </c>
      <c r="AB34" s="784"/>
      <c r="AC34" s="999"/>
    </row>
    <row r="35" spans="1:29">
      <c r="A35" s="150">
        <v>28</v>
      </c>
      <c r="B35" s="149" t="s">
        <v>934</v>
      </c>
      <c r="C35" s="997"/>
      <c r="D35" s="998" t="str">
        <f t="shared" si="24"/>
        <v>-</v>
      </c>
      <c r="E35" s="940"/>
      <c r="F35" s="940"/>
      <c r="G35" s="940"/>
      <c r="H35" s="998" t="str">
        <f t="shared" si="25"/>
        <v>-</v>
      </c>
      <c r="I35" s="940"/>
      <c r="J35" s="940"/>
      <c r="K35" s="940"/>
      <c r="L35" s="940"/>
      <c r="M35" s="940"/>
      <c r="N35" s="940"/>
      <c r="O35" s="940"/>
      <c r="P35" s="998" t="str">
        <f t="shared" si="26"/>
        <v>-</v>
      </c>
      <c r="Q35" s="940"/>
      <c r="R35" s="940"/>
      <c r="S35" s="998" t="str">
        <f t="shared" si="27"/>
        <v>-</v>
      </c>
      <c r="T35" s="940"/>
      <c r="U35" s="940"/>
      <c r="V35" s="940"/>
      <c r="W35" s="940"/>
      <c r="X35" s="940"/>
      <c r="Y35" s="998" t="str">
        <f t="shared" si="28"/>
        <v>-</v>
      </c>
      <c r="Z35" s="997"/>
      <c r="AA35" s="998" t="str">
        <f t="shared" si="29"/>
        <v>-</v>
      </c>
      <c r="AB35" s="784"/>
      <c r="AC35" s="999"/>
    </row>
    <row r="36" spans="1:29">
      <c r="A36" s="150">
        <v>30</v>
      </c>
      <c r="B36" s="149" t="s">
        <v>935</v>
      </c>
      <c r="C36" s="997"/>
      <c r="D36" s="998" t="str">
        <f t="shared" si="24"/>
        <v>-</v>
      </c>
      <c r="E36" s="940"/>
      <c r="F36" s="940"/>
      <c r="G36" s="940"/>
      <c r="H36" s="998" t="str">
        <f t="shared" si="25"/>
        <v>-</v>
      </c>
      <c r="I36" s="940"/>
      <c r="J36" s="940"/>
      <c r="K36" s="940"/>
      <c r="L36" s="940"/>
      <c r="M36" s="940"/>
      <c r="N36" s="940"/>
      <c r="O36" s="940"/>
      <c r="P36" s="998" t="str">
        <f t="shared" si="26"/>
        <v>-</v>
      </c>
      <c r="Q36" s="940"/>
      <c r="R36" s="940"/>
      <c r="S36" s="998" t="str">
        <f t="shared" si="27"/>
        <v>-</v>
      </c>
      <c r="T36" s="940"/>
      <c r="U36" s="940"/>
      <c r="V36" s="940"/>
      <c r="W36" s="940"/>
      <c r="X36" s="940"/>
      <c r="Y36" s="998" t="str">
        <f t="shared" si="28"/>
        <v>-</v>
      </c>
      <c r="Z36" s="997"/>
      <c r="AA36" s="998" t="str">
        <f t="shared" si="29"/>
        <v>-</v>
      </c>
      <c r="AB36" s="784"/>
      <c r="AC36" s="999"/>
    </row>
    <row r="37" spans="1:29">
      <c r="A37" s="150">
        <v>31</v>
      </c>
      <c r="B37" s="149" t="s">
        <v>936</v>
      </c>
      <c r="C37" s="997"/>
      <c r="D37" s="998" t="str">
        <f t="shared" si="24"/>
        <v>-</v>
      </c>
      <c r="E37" s="940"/>
      <c r="F37" s="940"/>
      <c r="G37" s="940"/>
      <c r="H37" s="998" t="str">
        <f t="shared" si="25"/>
        <v>-</v>
      </c>
      <c r="I37" s="940"/>
      <c r="J37" s="940"/>
      <c r="K37" s="940"/>
      <c r="L37" s="940"/>
      <c r="M37" s="940"/>
      <c r="N37" s="940"/>
      <c r="O37" s="940"/>
      <c r="P37" s="998" t="str">
        <f t="shared" si="26"/>
        <v>-</v>
      </c>
      <c r="Q37" s="940"/>
      <c r="R37" s="940"/>
      <c r="S37" s="998" t="str">
        <f t="shared" si="27"/>
        <v>-</v>
      </c>
      <c r="T37" s="940"/>
      <c r="U37" s="940"/>
      <c r="V37" s="940"/>
      <c r="W37" s="940"/>
      <c r="X37" s="940"/>
      <c r="Y37" s="998" t="str">
        <f t="shared" si="28"/>
        <v>-</v>
      </c>
      <c r="Z37" s="997"/>
      <c r="AA37" s="998" t="str">
        <f t="shared" si="29"/>
        <v>-</v>
      </c>
      <c r="AB37" s="784"/>
      <c r="AC37" s="999"/>
    </row>
    <row r="38" spans="1:29">
      <c r="A38" s="150">
        <v>33</v>
      </c>
      <c r="B38" s="149" t="s">
        <v>937</v>
      </c>
      <c r="C38" s="997"/>
      <c r="D38" s="998" t="str">
        <f t="shared" si="24"/>
        <v>-</v>
      </c>
      <c r="E38" s="940"/>
      <c r="F38" s="940"/>
      <c r="G38" s="940"/>
      <c r="H38" s="998" t="str">
        <f t="shared" si="25"/>
        <v>-</v>
      </c>
      <c r="I38" s="940"/>
      <c r="J38" s="940"/>
      <c r="K38" s="940"/>
      <c r="L38" s="940"/>
      <c r="M38" s="940"/>
      <c r="N38" s="940"/>
      <c r="O38" s="940"/>
      <c r="P38" s="998" t="str">
        <f t="shared" si="26"/>
        <v>-</v>
      </c>
      <c r="Q38" s="940"/>
      <c r="R38" s="940"/>
      <c r="S38" s="998" t="str">
        <f t="shared" si="27"/>
        <v>-</v>
      </c>
      <c r="T38" s="940"/>
      <c r="U38" s="940"/>
      <c r="V38" s="940"/>
      <c r="W38" s="940"/>
      <c r="X38" s="940"/>
      <c r="Y38" s="998" t="str">
        <f t="shared" si="28"/>
        <v>-</v>
      </c>
      <c r="Z38" s="997"/>
      <c r="AA38" s="998" t="str">
        <f t="shared" si="29"/>
        <v>-</v>
      </c>
      <c r="AB38" s="784"/>
      <c r="AC38" s="999"/>
    </row>
    <row r="39" spans="1:29">
      <c r="A39" s="150">
        <v>35</v>
      </c>
      <c r="B39" s="149" t="s">
        <v>938</v>
      </c>
      <c r="C39" s="997"/>
      <c r="D39" s="998" t="str">
        <f t="shared" si="24"/>
        <v>-</v>
      </c>
      <c r="E39" s="940"/>
      <c r="F39" s="940"/>
      <c r="G39" s="940"/>
      <c r="H39" s="998" t="str">
        <f t="shared" si="25"/>
        <v>-</v>
      </c>
      <c r="I39" s="940"/>
      <c r="J39" s="940"/>
      <c r="K39" s="940"/>
      <c r="L39" s="940"/>
      <c r="M39" s="940"/>
      <c r="N39" s="940"/>
      <c r="O39" s="940"/>
      <c r="P39" s="998" t="str">
        <f t="shared" si="26"/>
        <v>-</v>
      </c>
      <c r="Q39" s="940"/>
      <c r="R39" s="940"/>
      <c r="S39" s="998" t="str">
        <f t="shared" si="27"/>
        <v>-</v>
      </c>
      <c r="T39" s="940"/>
      <c r="U39" s="940"/>
      <c r="V39" s="940"/>
      <c r="W39" s="940"/>
      <c r="X39" s="940"/>
      <c r="Y39" s="998" t="str">
        <f t="shared" si="28"/>
        <v>-</v>
      </c>
      <c r="Z39" s="997"/>
      <c r="AA39" s="998" t="str">
        <f t="shared" si="29"/>
        <v>-</v>
      </c>
      <c r="AB39" s="784"/>
      <c r="AC39" s="999"/>
    </row>
    <row r="40" spans="1:29">
      <c r="A40" s="150">
        <v>36</v>
      </c>
      <c r="B40" s="149" t="s">
        <v>919</v>
      </c>
      <c r="C40" s="997"/>
      <c r="D40" s="998" t="str">
        <f t="shared" si="24"/>
        <v>-</v>
      </c>
      <c r="E40" s="940"/>
      <c r="F40" s="940"/>
      <c r="G40" s="940"/>
      <c r="H40" s="998" t="str">
        <f t="shared" si="25"/>
        <v>-</v>
      </c>
      <c r="I40" s="940"/>
      <c r="J40" s="940"/>
      <c r="K40" s="940"/>
      <c r="L40" s="940"/>
      <c r="M40" s="940"/>
      <c r="N40" s="940"/>
      <c r="O40" s="940"/>
      <c r="P40" s="998" t="str">
        <f t="shared" si="26"/>
        <v>-</v>
      </c>
      <c r="Q40" s="940"/>
      <c r="R40" s="940"/>
      <c r="S40" s="998" t="str">
        <f t="shared" si="27"/>
        <v>-</v>
      </c>
      <c r="T40" s="940"/>
      <c r="U40" s="940"/>
      <c r="V40" s="940"/>
      <c r="W40" s="940"/>
      <c r="X40" s="940"/>
      <c r="Y40" s="998" t="str">
        <f t="shared" si="28"/>
        <v>-</v>
      </c>
      <c r="Z40" s="997"/>
      <c r="AA40" s="998" t="str">
        <f t="shared" si="29"/>
        <v>-</v>
      </c>
      <c r="AB40" s="784"/>
      <c r="AC40" s="999"/>
    </row>
    <row r="41" spans="1:29">
      <c r="A41" s="150">
        <v>37</v>
      </c>
      <c r="B41" s="149" t="s">
        <v>939</v>
      </c>
      <c r="C41" s="997"/>
      <c r="D41" s="998" t="str">
        <f t="shared" si="24"/>
        <v>-</v>
      </c>
      <c r="E41" s="940"/>
      <c r="F41" s="940"/>
      <c r="G41" s="940"/>
      <c r="H41" s="998" t="str">
        <f t="shared" si="25"/>
        <v>-</v>
      </c>
      <c r="I41" s="940"/>
      <c r="J41" s="940"/>
      <c r="K41" s="940"/>
      <c r="L41" s="940"/>
      <c r="M41" s="940"/>
      <c r="N41" s="940"/>
      <c r="O41" s="940"/>
      <c r="P41" s="998" t="str">
        <f t="shared" si="26"/>
        <v>-</v>
      </c>
      <c r="Q41" s="940"/>
      <c r="R41" s="940"/>
      <c r="S41" s="998" t="str">
        <f t="shared" si="27"/>
        <v>-</v>
      </c>
      <c r="T41" s="940"/>
      <c r="U41" s="940"/>
      <c r="V41" s="940"/>
      <c r="W41" s="940"/>
      <c r="X41" s="940"/>
      <c r="Y41" s="998" t="str">
        <f t="shared" si="28"/>
        <v>-</v>
      </c>
      <c r="Z41" s="997"/>
      <c r="AA41" s="998" t="str">
        <f t="shared" si="29"/>
        <v>-</v>
      </c>
      <c r="AB41" s="784"/>
      <c r="AC41" s="999"/>
    </row>
    <row r="42" spans="1:29">
      <c r="A42" s="150">
        <v>39</v>
      </c>
      <c r="B42" s="149" t="s">
        <v>940</v>
      </c>
      <c r="C42" s="997"/>
      <c r="D42" s="998" t="str">
        <f t="shared" si="24"/>
        <v>-</v>
      </c>
      <c r="E42" s="940"/>
      <c r="F42" s="940"/>
      <c r="G42" s="940"/>
      <c r="H42" s="998" t="str">
        <f t="shared" si="25"/>
        <v>-</v>
      </c>
      <c r="I42" s="940"/>
      <c r="J42" s="940"/>
      <c r="K42" s="940"/>
      <c r="L42" s="940"/>
      <c r="M42" s="940"/>
      <c r="N42" s="940"/>
      <c r="O42" s="940"/>
      <c r="P42" s="998" t="str">
        <f t="shared" si="26"/>
        <v>-</v>
      </c>
      <c r="Q42" s="940"/>
      <c r="R42" s="940"/>
      <c r="S42" s="998" t="str">
        <f t="shared" si="27"/>
        <v>-</v>
      </c>
      <c r="T42" s="940"/>
      <c r="U42" s="940"/>
      <c r="V42" s="940"/>
      <c r="W42" s="940"/>
      <c r="X42" s="940"/>
      <c r="Y42" s="998" t="str">
        <f t="shared" si="28"/>
        <v>-</v>
      </c>
      <c r="Z42" s="997"/>
      <c r="AA42" s="998" t="str">
        <f t="shared" si="29"/>
        <v>-</v>
      </c>
      <c r="AB42" s="784"/>
      <c r="AC42" s="999"/>
    </row>
    <row r="43" spans="1:29">
      <c r="A43" s="150">
        <v>41</v>
      </c>
      <c r="B43" s="149" t="s">
        <v>941</v>
      </c>
      <c r="C43" s="997"/>
      <c r="D43" s="998" t="str">
        <f t="shared" si="24"/>
        <v>-</v>
      </c>
      <c r="E43" s="940"/>
      <c r="F43" s="940"/>
      <c r="G43" s="940"/>
      <c r="H43" s="998" t="str">
        <f t="shared" si="25"/>
        <v>-</v>
      </c>
      <c r="I43" s="940"/>
      <c r="J43" s="940"/>
      <c r="K43" s="940"/>
      <c r="L43" s="940"/>
      <c r="M43" s="940"/>
      <c r="N43" s="940"/>
      <c r="O43" s="940"/>
      <c r="P43" s="998" t="str">
        <f t="shared" si="26"/>
        <v>-</v>
      </c>
      <c r="Q43" s="940"/>
      <c r="R43" s="940"/>
      <c r="S43" s="998" t="str">
        <f t="shared" si="27"/>
        <v>-</v>
      </c>
      <c r="T43" s="940"/>
      <c r="U43" s="940"/>
      <c r="V43" s="940"/>
      <c r="W43" s="940"/>
      <c r="X43" s="940"/>
      <c r="Y43" s="998" t="str">
        <f t="shared" si="28"/>
        <v>-</v>
      </c>
      <c r="Z43" s="997"/>
      <c r="AA43" s="998" t="str">
        <f t="shared" si="29"/>
        <v>-</v>
      </c>
      <c r="AB43" s="784"/>
      <c r="AC43" s="999"/>
    </row>
    <row r="44" spans="1:29" ht="15" customHeight="1" thickBot="1">
      <c r="A44" s="148">
        <v>47</v>
      </c>
      <c r="B44" s="147" t="s">
        <v>920</v>
      </c>
      <c r="C44" s="1000"/>
      <c r="D44" s="1001" t="str">
        <f t="shared" si="24"/>
        <v>-</v>
      </c>
      <c r="E44" s="1002"/>
      <c r="F44" s="1002"/>
      <c r="G44" s="1002"/>
      <c r="H44" s="1001" t="str">
        <f t="shared" si="25"/>
        <v>-</v>
      </c>
      <c r="I44" s="1002"/>
      <c r="J44" s="1002"/>
      <c r="K44" s="1002"/>
      <c r="L44" s="1002"/>
      <c r="M44" s="1002"/>
      <c r="N44" s="1002"/>
      <c r="O44" s="1002"/>
      <c r="P44" s="1001" t="str">
        <f t="shared" si="26"/>
        <v>-</v>
      </c>
      <c r="Q44" s="1002"/>
      <c r="R44" s="1002"/>
      <c r="S44" s="1001" t="str">
        <f t="shared" si="27"/>
        <v>-</v>
      </c>
      <c r="T44" s="1002"/>
      <c r="U44" s="1002"/>
      <c r="V44" s="1002"/>
      <c r="W44" s="1002"/>
      <c r="X44" s="1002"/>
      <c r="Y44" s="1001" t="str">
        <f t="shared" si="28"/>
        <v>-</v>
      </c>
      <c r="Z44" s="1000"/>
      <c r="AA44" s="1001" t="str">
        <f t="shared" si="29"/>
        <v>-</v>
      </c>
      <c r="AB44" s="1003"/>
      <c r="AC44" s="1004"/>
    </row>
    <row r="45" spans="1:29" ht="12" thickBot="1">
      <c r="A45" s="1193" t="s">
        <v>1430</v>
      </c>
      <c r="B45" s="1194"/>
      <c r="C45" s="1174"/>
      <c r="D45" s="1209" t="str">
        <f t="shared" si="24"/>
        <v>-</v>
      </c>
      <c r="E45" s="1210">
        <f>SUM(E26:E44)</f>
        <v>0</v>
      </c>
      <c r="F45" s="1696"/>
      <c r="G45" s="1211">
        <f t="shared" ref="G45" si="30">SUM(G26:G43)</f>
        <v>0</v>
      </c>
      <c r="H45" s="1209" t="str">
        <f t="shared" si="25"/>
        <v>-</v>
      </c>
      <c r="I45" s="1210">
        <f>SUM(I26:I44)</f>
        <v>0</v>
      </c>
      <c r="J45" s="1210">
        <f t="shared" ref="J45:O45" si="31">SUM(J26:J44)</f>
        <v>0</v>
      </c>
      <c r="K45" s="1210">
        <f t="shared" si="31"/>
        <v>0</v>
      </c>
      <c r="L45" s="1210">
        <f t="shared" si="31"/>
        <v>0</v>
      </c>
      <c r="M45" s="1210">
        <f t="shared" si="31"/>
        <v>0</v>
      </c>
      <c r="N45" s="1210">
        <f t="shared" si="31"/>
        <v>0</v>
      </c>
      <c r="O45" s="1210">
        <f t="shared" si="31"/>
        <v>0</v>
      </c>
      <c r="P45" s="1209" t="str">
        <f t="shared" si="26"/>
        <v>-</v>
      </c>
      <c r="Q45" s="1212">
        <f>SUM(Q26:Q44)</f>
        <v>0</v>
      </c>
      <c r="R45" s="1210">
        <f>SUM(R26:R44)</f>
        <v>0</v>
      </c>
      <c r="S45" s="1209" t="str">
        <f t="shared" si="27"/>
        <v>-</v>
      </c>
      <c r="T45" s="1211">
        <f>SUM(T26:T44)</f>
        <v>0</v>
      </c>
      <c r="U45" s="1211">
        <f t="shared" ref="U45:X45" si="32">SUM(U26:U44)</f>
        <v>0</v>
      </c>
      <c r="V45" s="1211"/>
      <c r="W45" s="1211"/>
      <c r="X45" s="1211">
        <f t="shared" si="32"/>
        <v>0</v>
      </c>
      <c r="Y45" s="1209" t="str">
        <f t="shared" si="28"/>
        <v>-</v>
      </c>
      <c r="Z45" s="1174">
        <f>SUM(Z26:Z44)</f>
        <v>0</v>
      </c>
      <c r="AA45" s="1209" t="str">
        <f t="shared" si="29"/>
        <v>-</v>
      </c>
      <c r="AB45" s="1211">
        <f>SUM(AB26:AB44)</f>
        <v>0</v>
      </c>
      <c r="AC45" s="1215">
        <f>SUM(AC26:AC44)</f>
        <v>0</v>
      </c>
    </row>
    <row r="46" spans="1:29" ht="12.65" customHeight="1" thickBot="1">
      <c r="A46" s="1807" t="s">
        <v>942</v>
      </c>
      <c r="B46" s="1808"/>
      <c r="C46" s="1183"/>
      <c r="D46" s="1214"/>
      <c r="E46" s="1183"/>
      <c r="F46" s="1183"/>
      <c r="G46" s="1183"/>
      <c r="H46" s="1214"/>
      <c r="I46" s="1183"/>
      <c r="J46" s="1183"/>
      <c r="K46" s="1183"/>
      <c r="L46" s="1183"/>
      <c r="M46" s="1183"/>
      <c r="N46" s="1183"/>
      <c r="O46" s="1183"/>
      <c r="P46" s="1214"/>
      <c r="Q46" s="1183"/>
      <c r="R46" s="1183"/>
      <c r="S46" s="1214"/>
      <c r="T46" s="1183"/>
      <c r="U46" s="1183"/>
      <c r="V46" s="1183"/>
      <c r="W46" s="1183"/>
      <c r="X46" s="1183"/>
      <c r="Y46" s="1214"/>
      <c r="Z46" s="1183"/>
      <c r="AA46" s="1214"/>
      <c r="AB46" s="1183"/>
      <c r="AC46" s="1184"/>
    </row>
    <row r="47" spans="1:29">
      <c r="A47" s="1007">
        <v>50</v>
      </c>
      <c r="B47" s="1008" t="s">
        <v>943</v>
      </c>
      <c r="C47" s="994"/>
      <c r="D47" s="995" t="str">
        <f>IF(ISERROR(SUM(E47:G47)/$C47),"-",SUM(E47:G47)/$C47)</f>
        <v>-</v>
      </c>
      <c r="E47" s="996"/>
      <c r="F47" s="996"/>
      <c r="G47" s="996"/>
      <c r="H47" s="995" t="str">
        <f>IF(ISERROR(SUM(I47:O47)/$C47),"-",SUM(I47:O47)/$C47)</f>
        <v>-</v>
      </c>
      <c r="I47" s="996"/>
      <c r="J47" s="996"/>
      <c r="K47" s="996"/>
      <c r="L47" s="996"/>
      <c r="M47" s="996"/>
      <c r="N47" s="996"/>
      <c r="O47" s="996"/>
      <c r="P47" s="995" t="str">
        <f>IF(ISERROR(SUM(Q47:R47)/$C47),"-",SUM(Q47:R47)/$C47)</f>
        <v>-</v>
      </c>
      <c r="Q47" s="996"/>
      <c r="R47" s="996"/>
      <c r="S47" s="995" t="str">
        <f>IF(ISERROR(SUM(T47:X47)/$C47),"-",SUM(T47:X47)/$C47)</f>
        <v>-</v>
      </c>
      <c r="T47" s="996"/>
      <c r="U47" s="996"/>
      <c r="V47" s="996"/>
      <c r="W47" s="996"/>
      <c r="X47" s="996"/>
      <c r="Y47" s="995" t="str">
        <f>IF(ISERROR(SUM(Z47)/$C47),"-",SUM(Z47)/$C47)</f>
        <v>-</v>
      </c>
      <c r="Z47" s="1177"/>
      <c r="AA47" s="995" t="str">
        <f>IF(ISERROR(SUM(AB47:AC47)/$C47),"-",SUM(AB47:AC47)/$C47)</f>
        <v>-</v>
      </c>
      <c r="AB47" s="1179"/>
      <c r="AC47" s="1180"/>
    </row>
    <row r="48" spans="1:29">
      <c r="A48" s="1007">
        <v>52</v>
      </c>
      <c r="B48" s="1011" t="s">
        <v>944</v>
      </c>
      <c r="C48" s="1161"/>
      <c r="D48" s="1216" t="str">
        <f>IF(ISERROR(SUM(E48:G48)/$C48),"-",SUM(E48:G48)/$C48)</f>
        <v>-</v>
      </c>
      <c r="E48" s="1006"/>
      <c r="F48" s="1006"/>
      <c r="G48" s="1006"/>
      <c r="H48" s="1216" t="str">
        <f>IF(ISERROR(SUM(I48:O48)/$C48),"-",SUM(I48:O48)/$C48)</f>
        <v>-</v>
      </c>
      <c r="I48" s="1006"/>
      <c r="J48" s="1006"/>
      <c r="K48" s="1006"/>
      <c r="L48" s="1006"/>
      <c r="M48" s="1006"/>
      <c r="N48" s="1006"/>
      <c r="O48" s="1006"/>
      <c r="P48" s="1216" t="str">
        <f>IF(ISERROR(SUM(Q48:R48)/$C48),"-",SUM(Q48:R48)/$C48)</f>
        <v>-</v>
      </c>
      <c r="Q48" s="1006"/>
      <c r="R48" s="1006"/>
      <c r="S48" s="1216" t="str">
        <f>IF(ISERROR(SUM(T48:X48)/$C48),"-",SUM(T48:X48)/$C48)</f>
        <v>-</v>
      </c>
      <c r="T48" s="1006"/>
      <c r="U48" s="1006"/>
      <c r="V48" s="1006"/>
      <c r="W48" s="1006"/>
      <c r="X48" s="1006"/>
      <c r="Y48" s="1216" t="str">
        <f>IF(ISERROR(SUM(Z48)/$C48),"-",SUM(Z48)/$C48)</f>
        <v>-</v>
      </c>
      <c r="Z48" s="1195"/>
      <c r="AA48" s="1216" t="str">
        <f>IF(ISERROR(SUM(AB48:AC48)/$C48),"-",SUM(AB48:AC48)/$C48)</f>
        <v>-</v>
      </c>
      <c r="AB48" s="1006"/>
      <c r="AC48" s="1162"/>
    </row>
    <row r="49" spans="1:29">
      <c r="A49" s="1009">
        <v>53</v>
      </c>
      <c r="B49" s="1010" t="s">
        <v>945</v>
      </c>
      <c r="C49" s="997"/>
      <c r="D49" s="998" t="str">
        <f t="shared" ref="D49:D68" si="33">IF(ISERROR(SUM(E49:G49)/$C49),"-",SUM(E49:G49)/$C49)</f>
        <v>-</v>
      </c>
      <c r="E49" s="1006"/>
      <c r="F49" s="1006"/>
      <c r="G49" s="940"/>
      <c r="H49" s="998" t="str">
        <f t="shared" ref="H49:H68" si="34">IF(ISERROR(SUM(I49:O49)/$C49),"-",SUM(I49:O49)/$C49)</f>
        <v>-</v>
      </c>
      <c r="I49" s="940"/>
      <c r="J49" s="940"/>
      <c r="K49" s="940"/>
      <c r="L49" s="940"/>
      <c r="M49" s="940"/>
      <c r="N49" s="940"/>
      <c r="O49" s="940"/>
      <c r="P49" s="998" t="str">
        <f t="shared" ref="P49:P68" si="35">IF(ISERROR(SUM(Q49:R49)/$C49),"-",SUM(Q49:R49)/$C49)</f>
        <v>-</v>
      </c>
      <c r="Q49" s="940"/>
      <c r="R49" s="940"/>
      <c r="S49" s="998" t="str">
        <f t="shared" ref="S49:S68" si="36">IF(ISERROR(SUM(T49:X49)/$C49),"-",SUM(T49:X49)/$C49)</f>
        <v>-</v>
      </c>
      <c r="T49" s="940"/>
      <c r="U49" s="940"/>
      <c r="V49" s="940"/>
      <c r="W49" s="940"/>
      <c r="X49" s="940"/>
      <c r="Y49" s="998" t="str">
        <f t="shared" ref="Y49:Y68" si="37">IF(ISERROR(SUM(Z49)/$C49),"-",SUM(Z49)/$C49)</f>
        <v>-</v>
      </c>
      <c r="Z49" s="997"/>
      <c r="AA49" s="998" t="str">
        <f t="shared" ref="AA49:AA68" si="38">IF(ISERROR(SUM(AB49:AC49)/$C49),"-",SUM(AB49:AC49)/$C49)</f>
        <v>-</v>
      </c>
      <c r="AB49" s="784"/>
      <c r="AC49" s="999"/>
    </row>
    <row r="50" spans="1:29">
      <c r="A50" s="1009">
        <v>54</v>
      </c>
      <c r="B50" s="1010" t="s">
        <v>946</v>
      </c>
      <c r="C50" s="997"/>
      <c r="D50" s="998" t="str">
        <f t="shared" si="33"/>
        <v>-</v>
      </c>
      <c r="E50" s="940"/>
      <c r="F50" s="940"/>
      <c r="G50" s="940"/>
      <c r="H50" s="998" t="str">
        <f t="shared" si="34"/>
        <v>-</v>
      </c>
      <c r="I50" s="940"/>
      <c r="J50" s="940"/>
      <c r="K50" s="940"/>
      <c r="L50" s="940"/>
      <c r="M50" s="940"/>
      <c r="N50" s="940"/>
      <c r="O50" s="940"/>
      <c r="P50" s="998" t="str">
        <f t="shared" si="35"/>
        <v>-</v>
      </c>
      <c r="Q50" s="940"/>
      <c r="R50" s="940"/>
      <c r="S50" s="998" t="str">
        <f t="shared" si="36"/>
        <v>-</v>
      </c>
      <c r="T50" s="940"/>
      <c r="U50" s="940"/>
      <c r="V50" s="940"/>
      <c r="W50" s="940"/>
      <c r="X50" s="940"/>
      <c r="Y50" s="998" t="str">
        <f t="shared" si="37"/>
        <v>-</v>
      </c>
      <c r="Z50" s="997"/>
      <c r="AA50" s="998" t="str">
        <f t="shared" si="38"/>
        <v>-</v>
      </c>
      <c r="AB50" s="784"/>
      <c r="AC50" s="999"/>
    </row>
    <row r="51" spans="1:29">
      <c r="A51" s="1009">
        <v>55</v>
      </c>
      <c r="B51" s="1010" t="s">
        <v>947</v>
      </c>
      <c r="C51" s="997"/>
      <c r="D51" s="998" t="str">
        <f t="shared" si="33"/>
        <v>-</v>
      </c>
      <c r="E51" s="940"/>
      <c r="F51" s="940"/>
      <c r="G51" s="940"/>
      <c r="H51" s="998" t="str">
        <f t="shared" si="34"/>
        <v>-</v>
      </c>
      <c r="I51" s="940"/>
      <c r="J51" s="940"/>
      <c r="K51" s="940"/>
      <c r="L51" s="940"/>
      <c r="M51" s="940"/>
      <c r="N51" s="940"/>
      <c r="O51" s="940"/>
      <c r="P51" s="998" t="str">
        <f t="shared" si="35"/>
        <v>-</v>
      </c>
      <c r="Q51" s="940"/>
      <c r="R51" s="940"/>
      <c r="S51" s="998" t="str">
        <f t="shared" si="36"/>
        <v>-</v>
      </c>
      <c r="T51" s="940"/>
      <c r="U51" s="940"/>
      <c r="V51" s="940"/>
      <c r="W51" s="940"/>
      <c r="X51" s="940"/>
      <c r="Y51" s="998" t="str">
        <f t="shared" si="37"/>
        <v>-</v>
      </c>
      <c r="Z51" s="997"/>
      <c r="AA51" s="998" t="str">
        <f t="shared" si="38"/>
        <v>-</v>
      </c>
      <c r="AB51" s="784"/>
      <c r="AC51" s="999"/>
    </row>
    <row r="52" spans="1:29">
      <c r="A52" s="1009">
        <v>56</v>
      </c>
      <c r="B52" s="1010" t="s">
        <v>948</v>
      </c>
      <c r="C52" s="997"/>
      <c r="D52" s="998" t="str">
        <f t="shared" si="33"/>
        <v>-</v>
      </c>
      <c r="E52" s="940"/>
      <c r="F52" s="940"/>
      <c r="G52" s="940"/>
      <c r="H52" s="998" t="str">
        <f t="shared" si="34"/>
        <v>-</v>
      </c>
      <c r="I52" s="940"/>
      <c r="J52" s="940"/>
      <c r="K52" s="940"/>
      <c r="L52" s="940"/>
      <c r="M52" s="940"/>
      <c r="N52" s="940"/>
      <c r="O52" s="940"/>
      <c r="P52" s="998" t="str">
        <f t="shared" si="35"/>
        <v>-</v>
      </c>
      <c r="Q52" s="940"/>
      <c r="R52" s="940"/>
      <c r="S52" s="998" t="str">
        <f t="shared" si="36"/>
        <v>-</v>
      </c>
      <c r="T52" s="940"/>
      <c r="U52" s="940"/>
      <c r="V52" s="940"/>
      <c r="W52" s="940"/>
      <c r="X52" s="940"/>
      <c r="Y52" s="998" t="str">
        <f t="shared" si="37"/>
        <v>-</v>
      </c>
      <c r="Z52" s="997"/>
      <c r="AA52" s="998" t="str">
        <f t="shared" si="38"/>
        <v>-</v>
      </c>
      <c r="AB52" s="784"/>
      <c r="AC52" s="999"/>
    </row>
    <row r="53" spans="1:29">
      <c r="A53" s="1009">
        <v>57</v>
      </c>
      <c r="B53" s="1010" t="s">
        <v>949</v>
      </c>
      <c r="C53" s="997"/>
      <c r="D53" s="998" t="str">
        <f t="shared" si="33"/>
        <v>-</v>
      </c>
      <c r="E53" s="940"/>
      <c r="F53" s="940"/>
      <c r="G53" s="940"/>
      <c r="H53" s="998" t="str">
        <f t="shared" si="34"/>
        <v>-</v>
      </c>
      <c r="I53" s="940"/>
      <c r="J53" s="940"/>
      <c r="K53" s="940"/>
      <c r="L53" s="940"/>
      <c r="M53" s="940"/>
      <c r="N53" s="940"/>
      <c r="O53" s="940"/>
      <c r="P53" s="998" t="str">
        <f t="shared" si="35"/>
        <v>-</v>
      </c>
      <c r="Q53" s="940"/>
      <c r="R53" s="940"/>
      <c r="S53" s="998" t="str">
        <f t="shared" si="36"/>
        <v>-</v>
      </c>
      <c r="T53" s="940"/>
      <c r="U53" s="940"/>
      <c r="V53" s="940"/>
      <c r="W53" s="940"/>
      <c r="X53" s="940"/>
      <c r="Y53" s="998" t="str">
        <f t="shared" si="37"/>
        <v>-</v>
      </c>
      <c r="Z53" s="997"/>
      <c r="AA53" s="998" t="str">
        <f t="shared" si="38"/>
        <v>-</v>
      </c>
      <c r="AB53" s="784"/>
      <c r="AC53" s="999"/>
    </row>
    <row r="54" spans="1:29">
      <c r="A54" s="1009">
        <v>58</v>
      </c>
      <c r="B54" s="1010" t="s">
        <v>950</v>
      </c>
      <c r="C54" s="997"/>
      <c r="D54" s="998" t="str">
        <f t="shared" si="33"/>
        <v>-</v>
      </c>
      <c r="E54" s="940"/>
      <c r="F54" s="940"/>
      <c r="G54" s="940"/>
      <c r="H54" s="998" t="str">
        <f t="shared" si="34"/>
        <v>-</v>
      </c>
      <c r="I54" s="940"/>
      <c r="J54" s="940"/>
      <c r="K54" s="940"/>
      <c r="L54" s="940"/>
      <c r="M54" s="940"/>
      <c r="N54" s="940"/>
      <c r="O54" s="940"/>
      <c r="P54" s="998" t="str">
        <f t="shared" si="35"/>
        <v>-</v>
      </c>
      <c r="Q54" s="940"/>
      <c r="R54" s="940"/>
      <c r="S54" s="998" t="str">
        <f t="shared" si="36"/>
        <v>-</v>
      </c>
      <c r="T54" s="940"/>
      <c r="U54" s="940"/>
      <c r="V54" s="940"/>
      <c r="W54" s="940"/>
      <c r="X54" s="940"/>
      <c r="Y54" s="998" t="str">
        <f t="shared" si="37"/>
        <v>-</v>
      </c>
      <c r="Z54" s="997"/>
      <c r="AA54" s="998" t="str">
        <f t="shared" si="38"/>
        <v>-</v>
      </c>
      <c r="AB54" s="784"/>
      <c r="AC54" s="999"/>
    </row>
    <row r="55" spans="1:29">
      <c r="A55" s="1009">
        <v>59</v>
      </c>
      <c r="B55" s="1010" t="s">
        <v>951</v>
      </c>
      <c r="C55" s="997"/>
      <c r="D55" s="998" t="str">
        <f t="shared" si="33"/>
        <v>-</v>
      </c>
      <c r="E55" s="940"/>
      <c r="F55" s="940"/>
      <c r="G55" s="940"/>
      <c r="H55" s="998" t="str">
        <f t="shared" si="34"/>
        <v>-</v>
      </c>
      <c r="I55" s="940"/>
      <c r="J55" s="940"/>
      <c r="K55" s="940"/>
      <c r="L55" s="940"/>
      <c r="M55" s="940"/>
      <c r="N55" s="940"/>
      <c r="O55" s="940"/>
      <c r="P55" s="998" t="str">
        <f t="shared" si="35"/>
        <v>-</v>
      </c>
      <c r="Q55" s="940"/>
      <c r="R55" s="940"/>
      <c r="S55" s="998" t="str">
        <f t="shared" si="36"/>
        <v>-</v>
      </c>
      <c r="T55" s="940"/>
      <c r="U55" s="940"/>
      <c r="V55" s="940"/>
      <c r="W55" s="940"/>
      <c r="X55" s="940"/>
      <c r="Y55" s="998" t="str">
        <f t="shared" si="37"/>
        <v>-</v>
      </c>
      <c r="Z55" s="997"/>
      <c r="AA55" s="998" t="str">
        <f t="shared" si="38"/>
        <v>-</v>
      </c>
      <c r="AB55" s="784"/>
      <c r="AC55" s="999"/>
    </row>
    <row r="56" spans="1:29">
      <c r="A56" s="1009">
        <v>60</v>
      </c>
      <c r="B56" s="1010" t="s">
        <v>952</v>
      </c>
      <c r="C56" s="997"/>
      <c r="D56" s="998" t="str">
        <f t="shared" si="33"/>
        <v>-</v>
      </c>
      <c r="E56" s="940"/>
      <c r="F56" s="940"/>
      <c r="G56" s="940"/>
      <c r="H56" s="998" t="str">
        <f t="shared" si="34"/>
        <v>-</v>
      </c>
      <c r="I56" s="940"/>
      <c r="J56" s="940"/>
      <c r="K56" s="940"/>
      <c r="L56" s="940"/>
      <c r="M56" s="940"/>
      <c r="N56" s="940"/>
      <c r="O56" s="940"/>
      <c r="P56" s="998" t="str">
        <f t="shared" si="35"/>
        <v>-</v>
      </c>
      <c r="Q56" s="940"/>
      <c r="R56" s="940"/>
      <c r="S56" s="998" t="str">
        <f t="shared" si="36"/>
        <v>-</v>
      </c>
      <c r="T56" s="940"/>
      <c r="U56" s="940"/>
      <c r="V56" s="940"/>
      <c r="W56" s="940"/>
      <c r="X56" s="940"/>
      <c r="Y56" s="998" t="str">
        <f t="shared" si="37"/>
        <v>-</v>
      </c>
      <c r="Z56" s="997"/>
      <c r="AA56" s="998" t="str">
        <f t="shared" si="38"/>
        <v>-</v>
      </c>
      <c r="AB56" s="784"/>
      <c r="AC56" s="999"/>
    </row>
    <row r="57" spans="1:29">
      <c r="A57" s="1009">
        <v>62</v>
      </c>
      <c r="B57" s="1010" t="s">
        <v>953</v>
      </c>
      <c r="C57" s="997"/>
      <c r="D57" s="998" t="str">
        <f t="shared" si="33"/>
        <v>-</v>
      </c>
      <c r="E57" s="940"/>
      <c r="F57" s="940"/>
      <c r="G57" s="940"/>
      <c r="H57" s="998" t="str">
        <f t="shared" si="34"/>
        <v>-</v>
      </c>
      <c r="I57" s="940"/>
      <c r="J57" s="940"/>
      <c r="K57" s="940"/>
      <c r="L57" s="940"/>
      <c r="M57" s="940"/>
      <c r="N57" s="940"/>
      <c r="O57" s="940"/>
      <c r="P57" s="998" t="str">
        <f t="shared" si="35"/>
        <v>-</v>
      </c>
      <c r="Q57" s="940"/>
      <c r="R57" s="940"/>
      <c r="S57" s="998" t="str">
        <f t="shared" si="36"/>
        <v>-</v>
      </c>
      <c r="T57" s="940"/>
      <c r="U57" s="940"/>
      <c r="V57" s="940"/>
      <c r="W57" s="940"/>
      <c r="X57" s="940"/>
      <c r="Y57" s="998" t="str">
        <f t="shared" si="37"/>
        <v>-</v>
      </c>
      <c r="Z57" s="997"/>
      <c r="AA57" s="998" t="str">
        <f t="shared" si="38"/>
        <v>-</v>
      </c>
      <c r="AB57" s="784"/>
      <c r="AC57" s="999"/>
    </row>
    <row r="58" spans="1:29">
      <c r="A58" s="1009">
        <v>64</v>
      </c>
      <c r="B58" s="1010" t="s">
        <v>954</v>
      </c>
      <c r="C58" s="997"/>
      <c r="D58" s="998" t="str">
        <f t="shared" si="33"/>
        <v>-</v>
      </c>
      <c r="E58" s="940"/>
      <c r="F58" s="940"/>
      <c r="G58" s="940"/>
      <c r="H58" s="998" t="str">
        <f t="shared" si="34"/>
        <v>-</v>
      </c>
      <c r="I58" s="940"/>
      <c r="J58" s="940"/>
      <c r="K58" s="940"/>
      <c r="L58" s="940"/>
      <c r="M58" s="940"/>
      <c r="N58" s="940"/>
      <c r="O58" s="940"/>
      <c r="P58" s="998" t="str">
        <f t="shared" si="35"/>
        <v>-</v>
      </c>
      <c r="Q58" s="940"/>
      <c r="R58" s="940"/>
      <c r="S58" s="998" t="str">
        <f t="shared" si="36"/>
        <v>-</v>
      </c>
      <c r="T58" s="940"/>
      <c r="U58" s="940"/>
      <c r="V58" s="940"/>
      <c r="W58" s="940"/>
      <c r="X58" s="940"/>
      <c r="Y58" s="998" t="str">
        <f t="shared" si="37"/>
        <v>-</v>
      </c>
      <c r="Z58" s="997"/>
      <c r="AA58" s="998" t="str">
        <f t="shared" si="38"/>
        <v>-</v>
      </c>
      <c r="AB58" s="784"/>
      <c r="AC58" s="999"/>
    </row>
    <row r="59" spans="1:29">
      <c r="A59" s="1009">
        <v>66</v>
      </c>
      <c r="B59" s="1010" t="s">
        <v>955</v>
      </c>
      <c r="C59" s="997"/>
      <c r="D59" s="998" t="str">
        <f t="shared" si="33"/>
        <v>-</v>
      </c>
      <c r="E59" s="940"/>
      <c r="F59" s="940"/>
      <c r="G59" s="940"/>
      <c r="H59" s="998" t="str">
        <f t="shared" si="34"/>
        <v>-</v>
      </c>
      <c r="I59" s="940"/>
      <c r="J59" s="940"/>
      <c r="K59" s="940"/>
      <c r="L59" s="940"/>
      <c r="M59" s="940"/>
      <c r="N59" s="940"/>
      <c r="O59" s="940"/>
      <c r="P59" s="998" t="str">
        <f t="shared" si="35"/>
        <v>-</v>
      </c>
      <c r="Q59" s="940"/>
      <c r="R59" s="940"/>
      <c r="S59" s="998" t="str">
        <f t="shared" si="36"/>
        <v>-</v>
      </c>
      <c r="T59" s="940"/>
      <c r="U59" s="940"/>
      <c r="V59" s="940"/>
      <c r="W59" s="940"/>
      <c r="X59" s="940"/>
      <c r="Y59" s="998" t="str">
        <f t="shared" si="37"/>
        <v>-</v>
      </c>
      <c r="Z59" s="997"/>
      <c r="AA59" s="998" t="str">
        <f t="shared" si="38"/>
        <v>-</v>
      </c>
      <c r="AB59" s="784"/>
      <c r="AC59" s="999"/>
    </row>
    <row r="60" spans="1:29">
      <c r="A60" s="1009">
        <v>68</v>
      </c>
      <c r="B60" s="1010" t="s">
        <v>956</v>
      </c>
      <c r="C60" s="997"/>
      <c r="D60" s="998" t="str">
        <f t="shared" si="33"/>
        <v>-</v>
      </c>
      <c r="E60" s="940"/>
      <c r="F60" s="940"/>
      <c r="G60" s="940"/>
      <c r="H60" s="998" t="str">
        <f t="shared" si="34"/>
        <v>-</v>
      </c>
      <c r="I60" s="940"/>
      <c r="J60" s="940"/>
      <c r="K60" s="940"/>
      <c r="L60" s="940"/>
      <c r="M60" s="940"/>
      <c r="N60" s="940"/>
      <c r="O60" s="940"/>
      <c r="P60" s="998" t="str">
        <f t="shared" si="35"/>
        <v>-</v>
      </c>
      <c r="Q60" s="940"/>
      <c r="R60" s="940"/>
      <c r="S60" s="998" t="str">
        <f t="shared" si="36"/>
        <v>-</v>
      </c>
      <c r="T60" s="940"/>
      <c r="U60" s="940"/>
      <c r="V60" s="940"/>
      <c r="W60" s="940"/>
      <c r="X60" s="940"/>
      <c r="Y60" s="998" t="str">
        <f t="shared" si="37"/>
        <v>-</v>
      </c>
      <c r="Z60" s="997"/>
      <c r="AA60" s="998" t="str">
        <f t="shared" si="38"/>
        <v>-</v>
      </c>
      <c r="AB60" s="784"/>
      <c r="AC60" s="999"/>
    </row>
    <row r="61" spans="1:29">
      <c r="A61" s="1009">
        <v>70</v>
      </c>
      <c r="B61" s="1010" t="s">
        <v>957</v>
      </c>
      <c r="C61" s="997"/>
      <c r="D61" s="998" t="str">
        <f t="shared" si="33"/>
        <v>-</v>
      </c>
      <c r="E61" s="940"/>
      <c r="F61" s="940"/>
      <c r="G61" s="940"/>
      <c r="H61" s="998" t="str">
        <f t="shared" si="34"/>
        <v>-</v>
      </c>
      <c r="I61" s="940"/>
      <c r="J61" s="940"/>
      <c r="K61" s="940"/>
      <c r="L61" s="940"/>
      <c r="M61" s="940"/>
      <c r="N61" s="940"/>
      <c r="O61" s="940"/>
      <c r="P61" s="998" t="str">
        <f t="shared" si="35"/>
        <v>-</v>
      </c>
      <c r="Q61" s="940"/>
      <c r="R61" s="940"/>
      <c r="S61" s="998" t="str">
        <f t="shared" si="36"/>
        <v>-</v>
      </c>
      <c r="T61" s="940"/>
      <c r="U61" s="940"/>
      <c r="V61" s="940"/>
      <c r="W61" s="940"/>
      <c r="X61" s="940"/>
      <c r="Y61" s="998" t="str">
        <f t="shared" si="37"/>
        <v>-</v>
      </c>
      <c r="Z61" s="997"/>
      <c r="AA61" s="998" t="str">
        <f t="shared" si="38"/>
        <v>-</v>
      </c>
      <c r="AB61" s="784"/>
      <c r="AC61" s="999"/>
    </row>
    <row r="62" spans="1:29" ht="15" customHeight="1">
      <c r="A62" s="1009">
        <v>72</v>
      </c>
      <c r="B62" s="1011" t="s">
        <v>958</v>
      </c>
      <c r="C62" s="997"/>
      <c r="D62" s="998" t="str">
        <f t="shared" si="33"/>
        <v>-</v>
      </c>
      <c r="E62" s="940"/>
      <c r="F62" s="940"/>
      <c r="G62" s="940"/>
      <c r="H62" s="998" t="str">
        <f t="shared" si="34"/>
        <v>-</v>
      </c>
      <c r="I62" s="940"/>
      <c r="J62" s="940"/>
      <c r="K62" s="940"/>
      <c r="L62" s="940"/>
      <c r="M62" s="940"/>
      <c r="N62" s="940"/>
      <c r="O62" s="940"/>
      <c r="P62" s="998" t="str">
        <f t="shared" si="35"/>
        <v>-</v>
      </c>
      <c r="Q62" s="940"/>
      <c r="R62" s="940"/>
      <c r="S62" s="998" t="str">
        <f t="shared" si="36"/>
        <v>-</v>
      </c>
      <c r="T62" s="940"/>
      <c r="U62" s="940"/>
      <c r="V62" s="940"/>
      <c r="W62" s="940"/>
      <c r="X62" s="940"/>
      <c r="Y62" s="998" t="str">
        <f t="shared" si="37"/>
        <v>-</v>
      </c>
      <c r="Z62" s="997"/>
      <c r="AA62" s="998" t="str">
        <f t="shared" si="38"/>
        <v>-</v>
      </c>
      <c r="AB62" s="784"/>
      <c r="AC62" s="999"/>
    </row>
    <row r="63" spans="1:29">
      <c r="A63" s="1009">
        <v>74</v>
      </c>
      <c r="B63" s="1011" t="s">
        <v>1431</v>
      </c>
      <c r="C63" s="997"/>
      <c r="D63" s="998" t="str">
        <f t="shared" si="33"/>
        <v>-</v>
      </c>
      <c r="E63" s="940"/>
      <c r="F63" s="940"/>
      <c r="G63" s="940"/>
      <c r="H63" s="998" t="str">
        <f t="shared" si="34"/>
        <v>-</v>
      </c>
      <c r="I63" s="940"/>
      <c r="J63" s="940"/>
      <c r="K63" s="940"/>
      <c r="L63" s="940"/>
      <c r="M63" s="940"/>
      <c r="N63" s="940"/>
      <c r="O63" s="940"/>
      <c r="P63" s="998" t="str">
        <f t="shared" si="35"/>
        <v>-</v>
      </c>
      <c r="Q63" s="940"/>
      <c r="R63" s="940"/>
      <c r="S63" s="998" t="str">
        <f t="shared" si="36"/>
        <v>-</v>
      </c>
      <c r="T63" s="940"/>
      <c r="U63" s="940"/>
      <c r="V63" s="940"/>
      <c r="W63" s="940"/>
      <c r="X63" s="940"/>
      <c r="Y63" s="998" t="str">
        <f t="shared" si="37"/>
        <v>-</v>
      </c>
      <c r="Z63" s="997"/>
      <c r="AA63" s="998" t="str">
        <f t="shared" si="38"/>
        <v>-</v>
      </c>
      <c r="AB63" s="784"/>
      <c r="AC63" s="999"/>
    </row>
    <row r="64" spans="1:29">
      <c r="A64" s="1009">
        <v>76</v>
      </c>
      <c r="B64" s="1011" t="s">
        <v>1432</v>
      </c>
      <c r="C64" s="997"/>
      <c r="D64" s="998" t="str">
        <f t="shared" si="33"/>
        <v>-</v>
      </c>
      <c r="E64" s="940"/>
      <c r="F64" s="940"/>
      <c r="G64" s="940"/>
      <c r="H64" s="998" t="str">
        <f t="shared" si="34"/>
        <v>-</v>
      </c>
      <c r="I64" s="940"/>
      <c r="J64" s="940"/>
      <c r="K64" s="940"/>
      <c r="L64" s="940"/>
      <c r="M64" s="940"/>
      <c r="N64" s="940"/>
      <c r="O64" s="940"/>
      <c r="P64" s="998" t="str">
        <f t="shared" si="35"/>
        <v>-</v>
      </c>
      <c r="Q64" s="940"/>
      <c r="R64" s="940"/>
      <c r="S64" s="998" t="str">
        <f t="shared" si="36"/>
        <v>-</v>
      </c>
      <c r="T64" s="940"/>
      <c r="U64" s="940"/>
      <c r="V64" s="940"/>
      <c r="W64" s="940"/>
      <c r="X64" s="940"/>
      <c r="Y64" s="998" t="str">
        <f t="shared" si="37"/>
        <v>-</v>
      </c>
      <c r="Z64" s="997"/>
      <c r="AA64" s="998" t="str">
        <f t="shared" si="38"/>
        <v>-</v>
      </c>
      <c r="AB64" s="784"/>
      <c r="AC64" s="999"/>
    </row>
    <row r="65" spans="1:30">
      <c r="A65" s="1009">
        <v>78</v>
      </c>
      <c r="B65" s="1011" t="s">
        <v>1433</v>
      </c>
      <c r="C65" s="997"/>
      <c r="D65" s="998" t="str">
        <f t="shared" si="33"/>
        <v>-</v>
      </c>
      <c r="E65" s="940"/>
      <c r="F65" s="940"/>
      <c r="G65" s="940"/>
      <c r="H65" s="998" t="str">
        <f t="shared" si="34"/>
        <v>-</v>
      </c>
      <c r="I65" s="940"/>
      <c r="J65" s="940"/>
      <c r="K65" s="940"/>
      <c r="L65" s="940"/>
      <c r="M65" s="940"/>
      <c r="N65" s="940"/>
      <c r="O65" s="940"/>
      <c r="P65" s="998" t="str">
        <f t="shared" si="35"/>
        <v>-</v>
      </c>
      <c r="Q65" s="940"/>
      <c r="R65" s="940"/>
      <c r="S65" s="998" t="str">
        <f t="shared" si="36"/>
        <v>-</v>
      </c>
      <c r="T65" s="940"/>
      <c r="U65" s="940"/>
      <c r="V65" s="940"/>
      <c r="W65" s="940"/>
      <c r="X65" s="940"/>
      <c r="Y65" s="998" t="str">
        <f t="shared" si="37"/>
        <v>-</v>
      </c>
      <c r="Z65" s="997"/>
      <c r="AA65" s="998" t="str">
        <f t="shared" si="38"/>
        <v>-</v>
      </c>
      <c r="AB65" s="784"/>
      <c r="AC65" s="999"/>
    </row>
    <row r="66" spans="1:30">
      <c r="A66" s="1009">
        <v>82</v>
      </c>
      <c r="B66" s="1011" t="s">
        <v>1439</v>
      </c>
      <c r="C66" s="997"/>
      <c r="D66" s="998" t="str">
        <f t="shared" si="33"/>
        <v>-</v>
      </c>
      <c r="E66" s="940"/>
      <c r="F66" s="940"/>
      <c r="G66" s="940"/>
      <c r="H66" s="998" t="str">
        <f t="shared" si="34"/>
        <v>-</v>
      </c>
      <c r="I66" s="940"/>
      <c r="J66" s="940"/>
      <c r="K66" s="940"/>
      <c r="L66" s="940"/>
      <c r="M66" s="940"/>
      <c r="N66" s="940"/>
      <c r="O66" s="940"/>
      <c r="P66" s="998" t="str">
        <f t="shared" si="35"/>
        <v>-</v>
      </c>
      <c r="Q66" s="940"/>
      <c r="R66" s="940"/>
      <c r="S66" s="998" t="str">
        <f t="shared" si="36"/>
        <v>-</v>
      </c>
      <c r="T66" s="940"/>
      <c r="U66" s="940"/>
      <c r="V66" s="940"/>
      <c r="W66" s="940"/>
      <c r="X66" s="940"/>
      <c r="Y66" s="998" t="str">
        <f t="shared" si="37"/>
        <v>-</v>
      </c>
      <c r="Z66" s="997"/>
      <c r="AA66" s="998" t="str">
        <f t="shared" si="38"/>
        <v>-</v>
      </c>
      <c r="AB66" s="784"/>
      <c r="AC66" s="999"/>
    </row>
    <row r="67" spans="1:30" ht="12" thickBot="1">
      <c r="A67" s="1009">
        <v>114</v>
      </c>
      <c r="B67" s="1010" t="s">
        <v>962</v>
      </c>
      <c r="C67" s="1012"/>
      <c r="D67" s="1013" t="str">
        <f t="shared" si="33"/>
        <v>-</v>
      </c>
      <c r="E67" s="1014"/>
      <c r="F67" s="1014"/>
      <c r="G67" s="1014"/>
      <c r="H67" s="1013" t="str">
        <f t="shared" si="34"/>
        <v>-</v>
      </c>
      <c r="I67" s="1014"/>
      <c r="J67" s="1014"/>
      <c r="K67" s="1014"/>
      <c r="L67" s="1014"/>
      <c r="M67" s="1014"/>
      <c r="N67" s="1014"/>
      <c r="O67" s="1014"/>
      <c r="P67" s="1013" t="str">
        <f t="shared" si="35"/>
        <v>-</v>
      </c>
      <c r="Q67" s="1014"/>
      <c r="R67" s="1014"/>
      <c r="S67" s="1013" t="str">
        <f t="shared" si="36"/>
        <v>-</v>
      </c>
      <c r="T67" s="1014"/>
      <c r="U67" s="1014"/>
      <c r="V67" s="1014"/>
      <c r="W67" s="1014"/>
      <c r="X67" s="1014"/>
      <c r="Y67" s="1013" t="str">
        <f t="shared" si="37"/>
        <v>-</v>
      </c>
      <c r="Z67" s="1012"/>
      <c r="AA67" s="1013" t="str">
        <f t="shared" si="38"/>
        <v>-</v>
      </c>
      <c r="AB67" s="1015"/>
      <c r="AC67" s="1016"/>
      <c r="AD67" s="1197"/>
    </row>
    <row r="68" spans="1:30" ht="12" thickBot="1">
      <c r="A68" s="1193" t="s">
        <v>1430</v>
      </c>
      <c r="B68" s="1198"/>
      <c r="C68" s="1174"/>
      <c r="D68" s="1209" t="str">
        <f t="shared" si="33"/>
        <v>-</v>
      </c>
      <c r="E68" s="1174">
        <f t="shared" ref="E68:G68" si="39">SUM(E47:E67)</f>
        <v>0</v>
      </c>
      <c r="F68" s="1174"/>
      <c r="G68" s="1174">
        <f t="shared" si="39"/>
        <v>0</v>
      </c>
      <c r="H68" s="1209" t="str">
        <f t="shared" si="34"/>
        <v>-</v>
      </c>
      <c r="I68" s="1174">
        <f t="shared" ref="I68:O68" si="40">SUM(I47:I67)</f>
        <v>0</v>
      </c>
      <c r="J68" s="1174">
        <f t="shared" si="40"/>
        <v>0</v>
      </c>
      <c r="K68" s="1174">
        <f t="shared" si="40"/>
        <v>0</v>
      </c>
      <c r="L68" s="1174">
        <f t="shared" si="40"/>
        <v>0</v>
      </c>
      <c r="M68" s="1174">
        <f t="shared" si="40"/>
        <v>0</v>
      </c>
      <c r="N68" s="1174">
        <f t="shared" si="40"/>
        <v>0</v>
      </c>
      <c r="O68" s="1174">
        <f t="shared" si="40"/>
        <v>0</v>
      </c>
      <c r="P68" s="1209" t="str">
        <f t="shared" si="35"/>
        <v>-</v>
      </c>
      <c r="Q68" s="1174">
        <f t="shared" ref="Q68:R68" si="41">SUM(Q47:Q67)</f>
        <v>0</v>
      </c>
      <c r="R68" s="1174">
        <f t="shared" si="41"/>
        <v>0</v>
      </c>
      <c r="S68" s="1209" t="str">
        <f t="shared" si="36"/>
        <v>-</v>
      </c>
      <c r="T68" s="1174">
        <f t="shared" ref="T68:X68" si="42">SUM(T47:T67)</f>
        <v>0</v>
      </c>
      <c r="U68" s="1174">
        <f t="shared" si="42"/>
        <v>0</v>
      </c>
      <c r="V68" s="1174"/>
      <c r="W68" s="1174"/>
      <c r="X68" s="1174">
        <f t="shared" si="42"/>
        <v>0</v>
      </c>
      <c r="Y68" s="1209" t="str">
        <f t="shared" si="37"/>
        <v>-</v>
      </c>
      <c r="Z68" s="1174">
        <f t="shared" ref="Z68" si="43">SUM(Z47:Z67)</f>
        <v>0</v>
      </c>
      <c r="AA68" s="1209" t="str">
        <f t="shared" si="38"/>
        <v>-</v>
      </c>
      <c r="AB68" s="1174">
        <f t="shared" ref="AB68:AC68" si="44">SUM(AB47:AB67)</f>
        <v>0</v>
      </c>
      <c r="AC68" s="1174">
        <f t="shared" si="44"/>
        <v>0</v>
      </c>
    </row>
    <row r="69" spans="1:30" ht="15" customHeight="1" thickBot="1">
      <c r="A69" s="1807" t="s">
        <v>963</v>
      </c>
      <c r="B69" s="1808"/>
      <c r="C69" s="1183"/>
      <c r="D69" s="1214"/>
      <c r="E69" s="1183"/>
      <c r="F69" s="1183"/>
      <c r="G69" s="1183"/>
      <c r="H69" s="1214"/>
      <c r="I69" s="1183"/>
      <c r="J69" s="1183"/>
      <c r="K69" s="1183"/>
      <c r="L69" s="1183"/>
      <c r="M69" s="1183"/>
      <c r="N69" s="1183"/>
      <c r="O69" s="1183"/>
      <c r="P69" s="1214"/>
      <c r="Q69" s="1183"/>
      <c r="R69" s="1183"/>
      <c r="S69" s="1214"/>
      <c r="T69" s="1183"/>
      <c r="U69" s="1183"/>
      <c r="V69" s="1183"/>
      <c r="W69" s="1183"/>
      <c r="X69" s="1183"/>
      <c r="Y69" s="1214"/>
      <c r="Z69" s="1183"/>
      <c r="AA69" s="1214"/>
      <c r="AB69" s="1183"/>
      <c r="AC69" s="1184"/>
    </row>
    <row r="70" spans="1:30">
      <c r="A70" s="1154">
        <v>90</v>
      </c>
      <c r="B70" s="1008" t="s">
        <v>964</v>
      </c>
      <c r="C70" s="1217"/>
      <c r="D70" s="995" t="str">
        <f>IF(ISERROR(SUM(E70:G70)/$C70),"-",SUM(E70:G70)/$C70)</f>
        <v>-</v>
      </c>
      <c r="E70" s="1218"/>
      <c r="F70" s="1218"/>
      <c r="G70" s="1218"/>
      <c r="H70" s="995" t="str">
        <f>IF(ISERROR(SUM(I70:O70)/$C70),"-",SUM(I70:O70)/$C70)</f>
        <v>-</v>
      </c>
      <c r="I70" s="1218"/>
      <c r="J70" s="1218"/>
      <c r="K70" s="1218"/>
      <c r="L70" s="1218"/>
      <c r="M70" s="1218"/>
      <c r="N70" s="1218"/>
      <c r="O70" s="1218"/>
      <c r="P70" s="995" t="str">
        <f>IF(ISERROR(SUM(Q70:R70)/$C70),"-",SUM(Q70:R70)/$C70)</f>
        <v>-</v>
      </c>
      <c r="Q70" s="1218"/>
      <c r="R70" s="1218"/>
      <c r="S70" s="995" t="str">
        <f>IF(ISERROR(SUM(T70:X70)/$C70),"-",SUM(T70:X70)/$C70)</f>
        <v>-</v>
      </c>
      <c r="T70" s="1218"/>
      <c r="U70" s="1218"/>
      <c r="V70" s="1218"/>
      <c r="W70" s="1218"/>
      <c r="X70" s="1218"/>
      <c r="Y70" s="995" t="str">
        <f>IF(ISERROR(SUM(Z70)/$C70),"-",SUM(Z70)/$C70)</f>
        <v>-</v>
      </c>
      <c r="Z70" s="1219"/>
      <c r="AA70" s="995"/>
      <c r="AB70" s="1220"/>
      <c r="AC70" s="1221">
        <v>0</v>
      </c>
    </row>
    <row r="71" spans="1:30" ht="15" customHeight="1">
      <c r="A71" s="1017">
        <v>91</v>
      </c>
      <c r="B71" s="1010" t="s">
        <v>965</v>
      </c>
      <c r="C71" s="1222"/>
      <c r="D71" s="1216" t="str">
        <f t="shared" ref="D71:D75" si="45">IF(ISERROR(SUM(E71:G71)/$C71),"-",SUM(E71:G71)/$C71)</f>
        <v>-</v>
      </c>
      <c r="E71" s="1223"/>
      <c r="F71" s="1223"/>
      <c r="G71" s="1223"/>
      <c r="H71" s="1216" t="str">
        <f t="shared" ref="H71:H75" si="46">IF(ISERROR(SUM(I71:O71)/$C71),"-",SUM(I71:O71)/$C71)</f>
        <v>-</v>
      </c>
      <c r="I71" s="1223"/>
      <c r="J71" s="1223"/>
      <c r="K71" s="1223"/>
      <c r="L71" s="1223"/>
      <c r="M71" s="1223"/>
      <c r="N71" s="1223"/>
      <c r="O71" s="1223"/>
      <c r="P71" s="1216" t="str">
        <f t="shared" ref="P71:P75" si="47">IF(ISERROR(SUM(Q71:R71)/$C71),"-",SUM(Q71:R71)/$C71)</f>
        <v>-</v>
      </c>
      <c r="Q71" s="1223"/>
      <c r="R71" s="1223"/>
      <c r="S71" s="1216" t="str">
        <f t="shared" ref="S71:S75" si="48">IF(ISERROR(SUM(T71:X71)/$C71),"-",SUM(T71:X71)/$C71)</f>
        <v>-</v>
      </c>
      <c r="T71" s="1223"/>
      <c r="U71" s="1223"/>
      <c r="V71" s="1223"/>
      <c r="W71" s="1223"/>
      <c r="X71" s="1223"/>
      <c r="Y71" s="1216" t="str">
        <f t="shared" ref="Y71:Y75" si="49">IF(ISERROR(SUM(Z71)/$C71),"-",SUM(Z71)/$C71)</f>
        <v>-</v>
      </c>
      <c r="Z71" s="1222"/>
      <c r="AA71" s="1216"/>
      <c r="AB71" s="690"/>
      <c r="AC71" s="1224">
        <v>0</v>
      </c>
    </row>
    <row r="72" spans="1:30">
      <c r="A72" s="1017">
        <v>92</v>
      </c>
      <c r="B72" s="1010" t="s">
        <v>966</v>
      </c>
      <c r="C72" s="997"/>
      <c r="D72" s="998" t="str">
        <f t="shared" si="45"/>
        <v>-</v>
      </c>
      <c r="E72" s="940"/>
      <c r="F72" s="940"/>
      <c r="G72" s="940"/>
      <c r="H72" s="998" t="str">
        <f t="shared" si="46"/>
        <v>-</v>
      </c>
      <c r="I72" s="940"/>
      <c r="J72" s="940"/>
      <c r="K72" s="940"/>
      <c r="L72" s="940"/>
      <c r="M72" s="940"/>
      <c r="N72" s="940"/>
      <c r="O72" s="940"/>
      <c r="P72" s="998" t="str">
        <f t="shared" si="47"/>
        <v>-</v>
      </c>
      <c r="Q72" s="940"/>
      <c r="R72" s="940"/>
      <c r="S72" s="998" t="str">
        <f t="shared" si="48"/>
        <v>-</v>
      </c>
      <c r="T72" s="940"/>
      <c r="U72" s="940"/>
      <c r="V72" s="940"/>
      <c r="W72" s="940"/>
      <c r="X72" s="940"/>
      <c r="Y72" s="998" t="str">
        <f t="shared" si="49"/>
        <v>-</v>
      </c>
      <c r="Z72" s="997"/>
      <c r="AA72" s="998"/>
      <c r="AB72" s="784"/>
      <c r="AC72" s="999">
        <v>0</v>
      </c>
    </row>
    <row r="73" spans="1:30">
      <c r="A73" s="1017">
        <v>99</v>
      </c>
      <c r="B73" s="1010" t="s">
        <v>1434</v>
      </c>
      <c r="C73" s="997"/>
      <c r="D73" s="998" t="str">
        <f t="shared" si="45"/>
        <v>-</v>
      </c>
      <c r="E73" s="940"/>
      <c r="F73" s="940"/>
      <c r="G73" s="940"/>
      <c r="H73" s="998" t="str">
        <f t="shared" si="46"/>
        <v>-</v>
      </c>
      <c r="I73" s="940"/>
      <c r="J73" s="940"/>
      <c r="K73" s="940"/>
      <c r="L73" s="940"/>
      <c r="M73" s="940"/>
      <c r="N73" s="940"/>
      <c r="O73" s="940"/>
      <c r="P73" s="998" t="str">
        <f t="shared" si="47"/>
        <v>-</v>
      </c>
      <c r="Q73" s="940"/>
      <c r="R73" s="940"/>
      <c r="S73" s="998" t="str">
        <f t="shared" si="48"/>
        <v>-</v>
      </c>
      <c r="T73" s="940"/>
      <c r="U73" s="940"/>
      <c r="V73" s="940"/>
      <c r="W73" s="940"/>
      <c r="X73" s="940"/>
      <c r="Y73" s="998" t="str">
        <f t="shared" si="49"/>
        <v>-</v>
      </c>
      <c r="Z73" s="997"/>
      <c r="AA73" s="998"/>
      <c r="AB73" s="784"/>
      <c r="AC73" s="999">
        <v>0</v>
      </c>
    </row>
    <row r="74" spans="1:30" ht="12" thickBot="1">
      <c r="A74" s="1157">
        <v>8000</v>
      </c>
      <c r="B74" s="1018" t="s">
        <v>1435</v>
      </c>
      <c r="C74" s="1000"/>
      <c r="D74" s="1001" t="str">
        <f t="shared" si="45"/>
        <v>-</v>
      </c>
      <c r="E74" s="1002"/>
      <c r="F74" s="1002"/>
      <c r="G74" s="1002"/>
      <c r="H74" s="1001" t="str">
        <f t="shared" si="46"/>
        <v>-</v>
      </c>
      <c r="I74" s="1002"/>
      <c r="J74" s="1002"/>
      <c r="K74" s="1002"/>
      <c r="L74" s="1002"/>
      <c r="M74" s="1002"/>
      <c r="N74" s="1002"/>
      <c r="O74" s="1002"/>
      <c r="P74" s="1001" t="str">
        <f t="shared" si="47"/>
        <v>-</v>
      </c>
      <c r="Q74" s="1002"/>
      <c r="R74" s="1002"/>
      <c r="S74" s="1001" t="str">
        <f t="shared" si="48"/>
        <v>-</v>
      </c>
      <c r="T74" s="1002"/>
      <c r="U74" s="1002"/>
      <c r="V74" s="1002"/>
      <c r="W74" s="1002"/>
      <c r="X74" s="1002"/>
      <c r="Y74" s="1001" t="str">
        <f t="shared" si="49"/>
        <v>-</v>
      </c>
      <c r="Z74" s="1000"/>
      <c r="AA74" s="1001"/>
      <c r="AB74" s="1003"/>
      <c r="AC74" s="1004">
        <v>0</v>
      </c>
    </row>
    <row r="75" spans="1:30" ht="12" thickBot="1">
      <c r="A75" s="1199" t="s">
        <v>1430</v>
      </c>
      <c r="B75" s="1198"/>
      <c r="C75" s="1174"/>
      <c r="D75" s="1209" t="str">
        <f t="shared" si="45"/>
        <v>-</v>
      </c>
      <c r="E75" s="1174">
        <f t="shared" ref="E75:G75" si="50">SUM(E70:E74)</f>
        <v>0</v>
      </c>
      <c r="F75" s="1174"/>
      <c r="G75" s="1174">
        <f t="shared" si="50"/>
        <v>0</v>
      </c>
      <c r="H75" s="1209" t="str">
        <f t="shared" si="46"/>
        <v>-</v>
      </c>
      <c r="I75" s="1174">
        <f t="shared" ref="I75:O75" si="51">SUM(I70:I74)</f>
        <v>0</v>
      </c>
      <c r="J75" s="1174">
        <f t="shared" si="51"/>
        <v>0</v>
      </c>
      <c r="K75" s="1174">
        <f t="shared" si="51"/>
        <v>0</v>
      </c>
      <c r="L75" s="1174">
        <f t="shared" si="51"/>
        <v>0</v>
      </c>
      <c r="M75" s="1174">
        <f t="shared" si="51"/>
        <v>0</v>
      </c>
      <c r="N75" s="1174">
        <f t="shared" si="51"/>
        <v>0</v>
      </c>
      <c r="O75" s="1174">
        <f t="shared" si="51"/>
        <v>0</v>
      </c>
      <c r="P75" s="1209" t="str">
        <f t="shared" si="47"/>
        <v>-</v>
      </c>
      <c r="Q75" s="1174">
        <f t="shared" ref="Q75:R75" si="52">SUM(Q70:Q74)</f>
        <v>0</v>
      </c>
      <c r="R75" s="1174">
        <f t="shared" si="52"/>
        <v>0</v>
      </c>
      <c r="S75" s="1209" t="str">
        <f t="shared" si="48"/>
        <v>-</v>
      </c>
      <c r="T75" s="1174">
        <f t="shared" ref="T75:X75" si="53">SUM(T70:T74)</f>
        <v>0</v>
      </c>
      <c r="U75" s="1174">
        <f t="shared" si="53"/>
        <v>0</v>
      </c>
      <c r="V75" s="1174"/>
      <c r="W75" s="1174"/>
      <c r="X75" s="1174">
        <f t="shared" si="53"/>
        <v>0</v>
      </c>
      <c r="Y75" s="1209" t="str">
        <f t="shared" si="49"/>
        <v>-</v>
      </c>
      <c r="Z75" s="1174">
        <f t="shared" ref="Z75" si="54">SUM(Z70:Z74)</f>
        <v>0</v>
      </c>
      <c r="AA75" s="1209" t="str">
        <f t="shared" ref="AA75" si="55">IF(ISERROR(SUM(AB75:AC75)/$C75),"-",SUM(AB75:AC75)/$C75)</f>
        <v>-</v>
      </c>
      <c r="AB75" s="1174">
        <f t="shared" ref="AB75:AC75" si="56">SUM(AB70:AB74)</f>
        <v>0</v>
      </c>
      <c r="AC75" s="1174">
        <f t="shared" si="56"/>
        <v>0</v>
      </c>
    </row>
    <row r="76" spans="1:30" ht="12" thickBot="1">
      <c r="A76" s="1807" t="s">
        <v>1436</v>
      </c>
      <c r="B76" s="1808"/>
      <c r="C76" s="1183"/>
      <c r="D76" s="1214"/>
      <c r="E76" s="1183"/>
      <c r="F76" s="1183"/>
      <c r="G76" s="1183"/>
      <c r="H76" s="1214"/>
      <c r="I76" s="1183"/>
      <c r="J76" s="1183"/>
      <c r="K76" s="1183"/>
      <c r="L76" s="1183"/>
      <c r="M76" s="1183"/>
      <c r="N76" s="1183"/>
      <c r="O76" s="1183"/>
      <c r="P76" s="1214"/>
      <c r="Q76" s="1183"/>
      <c r="R76" s="1183"/>
      <c r="S76" s="1214"/>
      <c r="T76" s="1183"/>
      <c r="U76" s="1183"/>
      <c r="V76" s="1183"/>
      <c r="W76" s="1183"/>
      <c r="X76" s="1183"/>
      <c r="Y76" s="1214"/>
      <c r="Z76" s="1183"/>
      <c r="AA76" s="1214"/>
      <c r="AB76" s="1183"/>
      <c r="AC76" s="1184"/>
    </row>
    <row r="77" spans="1:30" ht="12" thickBot="1">
      <c r="A77" s="1200">
        <v>7000</v>
      </c>
      <c r="B77" s="145"/>
      <c r="C77" s="1225"/>
      <c r="D77" s="995"/>
      <c r="E77" s="1226"/>
      <c r="F77" s="1226"/>
      <c r="G77" s="1226"/>
      <c r="H77" s="995" t="str">
        <f>IF(ISERROR(SUM(I77:O77)/$C77),"-",SUM(I77:O77)/$C77)</f>
        <v>-</v>
      </c>
      <c r="I77" s="1226"/>
      <c r="J77" s="1226"/>
      <c r="K77" s="1226"/>
      <c r="L77" s="1226"/>
      <c r="M77" s="1226"/>
      <c r="N77" s="1226"/>
      <c r="O77" s="1226"/>
      <c r="P77" s="995" t="str">
        <f>IF(ISERROR(SUM(Q77:R77)/$C77),"-",SUM(Q77:R77)/$C77)</f>
        <v>-</v>
      </c>
      <c r="Q77" s="1226"/>
      <c r="R77" s="1226"/>
      <c r="S77" s="995" t="str">
        <f>IF(ISERROR(SUM(T77:X77)/$C77),"-",SUM(T77:X77)/$C77)</f>
        <v>-</v>
      </c>
      <c r="T77" s="1226"/>
      <c r="U77" s="1226"/>
      <c r="V77" s="1226"/>
      <c r="W77" s="1226"/>
      <c r="X77" s="1226"/>
      <c r="Y77" s="995" t="str">
        <f>IF(ISERROR(SUM(Z77)/$C77),"-",SUM(Z77)/$C77)</f>
        <v>-</v>
      </c>
      <c r="Z77" s="1227"/>
      <c r="AA77" s="995" t="str">
        <f>IF(ISERROR(SUM(AB77:AC77)/$C77),"-",SUM(AB77:AC77)/$C77)</f>
        <v>-</v>
      </c>
      <c r="AB77" s="1226"/>
      <c r="AC77" s="1228"/>
    </row>
    <row r="78" spans="1:30" ht="12.65" customHeight="1" thickBot="1">
      <c r="A78" s="1807" t="s">
        <v>1437</v>
      </c>
      <c r="B78" s="1808"/>
      <c r="C78" s="1201"/>
      <c r="D78" s="1229"/>
      <c r="E78" s="1201"/>
      <c r="F78" s="1201"/>
      <c r="G78" s="1201"/>
      <c r="H78" s="1229"/>
      <c r="I78" s="1201"/>
      <c r="J78" s="1201"/>
      <c r="K78" s="1201"/>
      <c r="L78" s="1201"/>
      <c r="M78" s="1201"/>
      <c r="N78" s="1201"/>
      <c r="O78" s="1201"/>
      <c r="P78" s="1229"/>
      <c r="Q78" s="1201"/>
      <c r="R78" s="1201"/>
      <c r="S78" s="1229"/>
      <c r="T78" s="1201"/>
      <c r="U78" s="1201"/>
      <c r="V78" s="1201"/>
      <c r="W78" s="1201"/>
      <c r="X78" s="1201"/>
      <c r="Y78" s="1229"/>
      <c r="Z78" s="1201"/>
      <c r="AA78" s="1229"/>
      <c r="AB78" s="1201"/>
      <c r="AC78" s="1202"/>
    </row>
    <row r="79" spans="1:30" ht="12" thickBot="1">
      <c r="A79" s="1200">
        <v>9999</v>
      </c>
      <c r="B79" s="145"/>
      <c r="C79" s="1225"/>
      <c r="D79" s="995" t="str">
        <f>IF(ISERROR(SUM(E79:G79)/$C79),"-",SUM(E79:G79)/$C79)</f>
        <v>-</v>
      </c>
      <c r="E79" s="1226">
        <v>0</v>
      </c>
      <c r="F79" s="1226"/>
      <c r="G79" s="1226">
        <v>0</v>
      </c>
      <c r="H79" s="995" t="str">
        <f>IF(ISERROR(SUM(I79:O79)/$C79),"-",SUM(I79:O79)/$C79)</f>
        <v>-</v>
      </c>
      <c r="I79" s="1226">
        <v>0</v>
      </c>
      <c r="J79" s="1226">
        <v>0</v>
      </c>
      <c r="K79" s="1226">
        <v>0</v>
      </c>
      <c r="L79" s="1226">
        <v>0</v>
      </c>
      <c r="M79" s="1226">
        <v>0</v>
      </c>
      <c r="N79" s="1226">
        <v>0</v>
      </c>
      <c r="O79" s="1226">
        <v>0</v>
      </c>
      <c r="P79" s="995" t="str">
        <f>IF(ISERROR(SUM(Q79:R79)/$C79),"-",SUM(Q79:R79)/$C79)</f>
        <v>-</v>
      </c>
      <c r="Q79" s="1226">
        <v>0</v>
      </c>
      <c r="R79" s="1226">
        <v>0</v>
      </c>
      <c r="S79" s="995" t="str">
        <f>IF(ISERROR(SUM(T79:X79)/$C79),"-",SUM(T79:X79)/$C79)</f>
        <v>-</v>
      </c>
      <c r="T79" s="1226">
        <v>0</v>
      </c>
      <c r="U79" s="1226">
        <v>0</v>
      </c>
      <c r="V79" s="1226"/>
      <c r="W79" s="1226"/>
      <c r="X79" s="1226">
        <v>0</v>
      </c>
      <c r="Y79" s="995" t="str">
        <f>IF(ISERROR(SUM(Z79)/$C79),"-",SUM(Z79)/$C79)</f>
        <v>-</v>
      </c>
      <c r="Z79" s="1227">
        <v>0</v>
      </c>
      <c r="AA79" s="995" t="str">
        <f>IF(ISERROR(SUM(AB79:AC79)/$C79),"-",SUM(AB79:AC79)/$C79)</f>
        <v>-</v>
      </c>
      <c r="AB79" s="1226">
        <v>0</v>
      </c>
      <c r="AC79" s="1228">
        <v>0</v>
      </c>
    </row>
    <row r="80" spans="1:30" ht="12" thickBot="1">
      <c r="A80" s="1203" t="s">
        <v>1090</v>
      </c>
      <c r="B80" s="1204"/>
      <c r="C80" s="1205"/>
      <c r="D80" s="1230" t="e">
        <f t="shared" ref="D80" si="57">SUM(E80:G80)/$C80</f>
        <v>#DIV/0!</v>
      </c>
      <c r="E80" s="1205">
        <f t="shared" ref="E80:G80" si="58">+E13+E24+E45+E68+E75+E79+E77</f>
        <v>0</v>
      </c>
      <c r="F80" s="1205"/>
      <c r="G80" s="1205">
        <f t="shared" si="58"/>
        <v>0</v>
      </c>
      <c r="H80" s="1230" t="e">
        <f t="shared" ref="H80" si="59">SUM(I80:O80)/$C80</f>
        <v>#DIV/0!</v>
      </c>
      <c r="I80" s="1205">
        <f t="shared" ref="I80:O80" si="60">+I13+I24+I45+I68+I75+I79+I77</f>
        <v>0</v>
      </c>
      <c r="J80" s="1205">
        <f t="shared" si="60"/>
        <v>0</v>
      </c>
      <c r="K80" s="1205">
        <f t="shared" si="60"/>
        <v>0</v>
      </c>
      <c r="L80" s="1205">
        <f t="shared" si="60"/>
        <v>0</v>
      </c>
      <c r="M80" s="1205">
        <f t="shared" si="60"/>
        <v>0</v>
      </c>
      <c r="N80" s="1205">
        <f t="shared" si="60"/>
        <v>0</v>
      </c>
      <c r="O80" s="1205">
        <f t="shared" si="60"/>
        <v>0</v>
      </c>
      <c r="P80" s="1230" t="e">
        <f t="shared" ref="P80" si="61">SUM(Q80:R80)/$C80</f>
        <v>#DIV/0!</v>
      </c>
      <c r="Q80" s="1205">
        <f t="shared" ref="Q80:R80" si="62">+Q13+Q24+Q45+Q68+Q75+Q79+Q77</f>
        <v>0</v>
      </c>
      <c r="R80" s="1205">
        <f t="shared" si="62"/>
        <v>0</v>
      </c>
      <c r="S80" s="1230" t="e">
        <f t="shared" ref="S80" si="63">SUM(T80:X80)/$C80</f>
        <v>#DIV/0!</v>
      </c>
      <c r="T80" s="1205">
        <f t="shared" ref="T80:X80" si="64">+T13+T24+T45+T68+T75+T79+T77</f>
        <v>0</v>
      </c>
      <c r="U80" s="1205">
        <f t="shared" si="64"/>
        <v>0</v>
      </c>
      <c r="V80" s="1205"/>
      <c r="W80" s="1205"/>
      <c r="X80" s="1205">
        <f t="shared" si="64"/>
        <v>0</v>
      </c>
      <c r="Y80" s="1230" t="e">
        <f t="shared" ref="Y80" si="65">SUM(Z80)/$C80</f>
        <v>#DIV/0!</v>
      </c>
      <c r="Z80" s="1205">
        <f t="shared" ref="Z80" si="66">+Z13+Z24+Z45+Z68+Z75+Z79+Z77</f>
        <v>0</v>
      </c>
      <c r="AA80" s="1230" t="e">
        <f t="shared" ref="AA80" si="67">SUM(AB80:AC80)/$C80</f>
        <v>#DIV/0!</v>
      </c>
      <c r="AB80" s="1205">
        <f t="shared" ref="AB80:AC80" si="68">+AB13+AB24+AB45+AB68+AB75+AB79+AB77</f>
        <v>0</v>
      </c>
      <c r="AC80" s="1205">
        <f t="shared" si="68"/>
        <v>0</v>
      </c>
    </row>
  </sheetData>
  <mergeCells count="12">
    <mergeCell ref="A76:B76"/>
    <mergeCell ref="A78:B78"/>
    <mergeCell ref="AB3:AC3"/>
    <mergeCell ref="A5:B5"/>
    <mergeCell ref="A14:B14"/>
    <mergeCell ref="A25:B25"/>
    <mergeCell ref="A69:B69"/>
    <mergeCell ref="A3:B3"/>
    <mergeCell ref="I3:O3"/>
    <mergeCell ref="Q3:R3"/>
    <mergeCell ref="T3:X3"/>
    <mergeCell ref="A46:B46"/>
  </mergeCells>
  <pageMargins left="0.78740157480314965" right="0.78740157480314965" top="0.98425196850393704" bottom="0.98425196850393704" header="0.51181102362204722" footer="0.51181102362204722"/>
  <pageSetup paperSize="8" scale="64"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AH281"/>
  <sheetViews>
    <sheetView showGridLines="0" zoomScaleNormal="100" workbookViewId="0">
      <pane ySplit="4" topLeftCell="A5" activePane="bottomLeft" state="frozenSplit"/>
      <selection activeCell="B14" sqref="B14"/>
      <selection pane="bottomLeft" activeCell="V4" sqref="V4:W4"/>
    </sheetView>
  </sheetViews>
  <sheetFormatPr baseColWidth="10" defaultColWidth="11.26953125" defaultRowHeight="11.5" outlineLevelRow="1" outlineLevelCol="1"/>
  <cols>
    <col min="1" max="1" width="9.54296875" style="2" customWidth="1"/>
    <col min="2" max="2" width="37.81640625" style="2" bestFit="1" customWidth="1"/>
    <col min="3" max="3" width="9" style="2" bestFit="1" customWidth="1"/>
    <col min="4" max="4" width="6.54296875" style="2" customWidth="1"/>
    <col min="5" max="5" width="3.26953125" style="2" customWidth="1" outlineLevel="1"/>
    <col min="6" max="6" width="5.1796875" style="2" customWidth="1" outlineLevel="1"/>
    <col min="7" max="7" width="2.54296875" style="2" customWidth="1" outlineLevel="1"/>
    <col min="8" max="8" width="5.81640625" style="2" bestFit="1" customWidth="1"/>
    <col min="9" max="9" width="2.54296875" style="2" customWidth="1" outlineLevel="1"/>
    <col min="10" max="10" width="4.81640625" style="2" customWidth="1" outlineLevel="1"/>
    <col min="11" max="11" width="2.54296875" style="2" customWidth="1" outlineLevel="1"/>
    <col min="12" max="12" width="3.26953125" style="2" customWidth="1" outlineLevel="1"/>
    <col min="13" max="15" width="2.54296875" style="2" customWidth="1" outlineLevel="1"/>
    <col min="16" max="16" width="8.1796875" style="2" bestFit="1" customWidth="1"/>
    <col min="17" max="18" width="5.54296875" style="2" customWidth="1" outlineLevel="1"/>
    <col min="19" max="19" width="5.54296875" style="2" customWidth="1"/>
    <col min="20" max="24" width="4.81640625" style="2" customWidth="1" outlineLevel="1"/>
    <col min="25" max="25" width="9" style="2" bestFit="1" customWidth="1"/>
    <col min="26" max="26" width="6.54296875" style="2" customWidth="1" outlineLevel="1"/>
    <col min="27" max="27" width="7.26953125" style="2" customWidth="1"/>
    <col min="28" max="28" width="3.26953125" style="2" customWidth="1" outlineLevel="1"/>
    <col min="29" max="29" width="3.54296875" style="2" customWidth="1" outlineLevel="1"/>
    <col min="30" max="16384" width="11.26953125" style="2"/>
  </cols>
  <sheetData>
    <row r="1" spans="1:34">
      <c r="A1" s="109" t="s">
        <v>61</v>
      </c>
      <c r="B1" s="109"/>
      <c r="C1" s="5"/>
      <c r="D1" s="5"/>
      <c r="E1" s="5"/>
      <c r="F1" s="5"/>
      <c r="G1" s="5"/>
      <c r="H1" s="5"/>
      <c r="I1" s="5"/>
      <c r="J1" s="5"/>
      <c r="K1" s="5"/>
      <c r="L1" s="5"/>
      <c r="M1" s="5"/>
      <c r="N1" s="5"/>
      <c r="O1" s="5"/>
      <c r="P1" s="5"/>
      <c r="Q1" s="5"/>
    </row>
    <row r="3" spans="1:34" ht="14.25" customHeight="1" thickBot="1">
      <c r="A3" s="1800"/>
      <c r="B3" s="1786"/>
      <c r="C3" s="772"/>
      <c r="D3" s="969"/>
      <c r="E3" s="1815" t="s">
        <v>1407</v>
      </c>
      <c r="F3" s="1815"/>
      <c r="G3" s="1815"/>
      <c r="H3" s="969"/>
      <c r="I3" s="1777" t="s">
        <v>1408</v>
      </c>
      <c r="J3" s="1778"/>
      <c r="K3" s="1778"/>
      <c r="L3" s="1778"/>
      <c r="M3" s="1778"/>
      <c r="N3" s="1778"/>
      <c r="O3" s="1779"/>
      <c r="P3" s="969"/>
      <c r="Q3" s="1811" t="s">
        <v>1409</v>
      </c>
      <c r="R3" s="1811"/>
      <c r="S3" s="969"/>
      <c r="T3" s="1777" t="s">
        <v>1410</v>
      </c>
      <c r="U3" s="1778"/>
      <c r="V3" s="1778"/>
      <c r="W3" s="1778"/>
      <c r="X3" s="1779"/>
      <c r="Y3" s="969"/>
      <c r="Z3" s="782" t="s">
        <v>1411</v>
      </c>
      <c r="AA3" s="968"/>
      <c r="AB3" s="1811" t="s">
        <v>1412</v>
      </c>
      <c r="AC3" s="1810"/>
    </row>
    <row r="4" spans="1:34" ht="109.5" customHeight="1" thickTop="1" thickBot="1">
      <c r="A4" s="168" t="s">
        <v>131</v>
      </c>
      <c r="B4" s="766" t="s">
        <v>872</v>
      </c>
      <c r="C4" s="986" t="s">
        <v>1413</v>
      </c>
      <c r="D4" s="765" t="s">
        <v>1407</v>
      </c>
      <c r="E4" s="761" t="s">
        <v>1414</v>
      </c>
      <c r="F4" s="1695" t="s">
        <v>1843</v>
      </c>
      <c r="G4" s="756" t="s">
        <v>1415</v>
      </c>
      <c r="H4" s="986" t="s">
        <v>1408</v>
      </c>
      <c r="I4" s="758" t="s">
        <v>1416</v>
      </c>
      <c r="J4" s="759" t="s">
        <v>1417</v>
      </c>
      <c r="K4" s="759" t="s">
        <v>1418</v>
      </c>
      <c r="L4" s="759" t="s">
        <v>1419</v>
      </c>
      <c r="M4" s="759" t="s">
        <v>1420</v>
      </c>
      <c r="N4" s="759" t="s">
        <v>1421</v>
      </c>
      <c r="O4" s="760" t="s">
        <v>1422</v>
      </c>
      <c r="P4" s="986" t="s">
        <v>1409</v>
      </c>
      <c r="Q4" s="986" t="s">
        <v>1423</v>
      </c>
      <c r="R4" s="986" t="s">
        <v>1424</v>
      </c>
      <c r="S4" s="986" t="s">
        <v>1410</v>
      </c>
      <c r="T4" s="758" t="s">
        <v>1425</v>
      </c>
      <c r="U4" s="759" t="s">
        <v>1426</v>
      </c>
      <c r="V4" s="764" t="s">
        <v>1844</v>
      </c>
      <c r="W4" s="764" t="s">
        <v>1845</v>
      </c>
      <c r="X4" s="764" t="s">
        <v>1427</v>
      </c>
      <c r="Y4" s="765" t="s">
        <v>1411</v>
      </c>
      <c r="Z4" s="765" t="s">
        <v>1411</v>
      </c>
      <c r="AA4" s="765" t="s">
        <v>1412</v>
      </c>
      <c r="AB4" s="757" t="s">
        <v>1428</v>
      </c>
      <c r="AC4" s="161" t="s">
        <v>1429</v>
      </c>
      <c r="AE4" s="1100" t="s">
        <v>1440</v>
      </c>
      <c r="AF4" s="1100"/>
      <c r="AG4" s="1100"/>
      <c r="AH4" s="1100"/>
    </row>
    <row r="5" spans="1:34" ht="12.75" customHeight="1" outlineLevel="1">
      <c r="A5" s="165">
        <v>1121</v>
      </c>
      <c r="B5" s="164" t="s">
        <v>1289</v>
      </c>
      <c r="C5" s="1515"/>
      <c r="D5" s="778"/>
      <c r="E5" s="1516"/>
      <c r="F5" s="1516"/>
      <c r="G5" s="1516"/>
      <c r="H5" s="778"/>
      <c r="I5" s="1517"/>
      <c r="J5" s="1518"/>
      <c r="K5" s="1518"/>
      <c r="L5" s="1519"/>
      <c r="M5" s="1518"/>
      <c r="N5" s="1518"/>
      <c r="O5" s="1520"/>
      <c r="P5" s="778"/>
      <c r="Q5" s="1521"/>
      <c r="R5" s="1522"/>
      <c r="S5" s="778"/>
      <c r="T5" s="1523"/>
      <c r="U5" s="1519"/>
      <c r="V5" s="1519"/>
      <c r="W5" s="1519"/>
      <c r="X5" s="1520"/>
      <c r="Y5" s="1524"/>
      <c r="Z5" s="1525"/>
      <c r="AA5" s="778"/>
      <c r="AB5" s="1521"/>
      <c r="AC5" s="1526"/>
    </row>
    <row r="6" spans="1:34" outlineLevel="1">
      <c r="A6" s="105">
        <v>1122</v>
      </c>
      <c r="B6" s="164" t="s">
        <v>1289</v>
      </c>
      <c r="C6" s="1515"/>
      <c r="D6" s="778"/>
      <c r="E6" s="1516"/>
      <c r="F6" s="1516"/>
      <c r="G6" s="1516"/>
      <c r="H6" s="778"/>
      <c r="I6" s="1517"/>
      <c r="J6" s="1518"/>
      <c r="K6" s="1518"/>
      <c r="L6" s="1519"/>
      <c r="M6" s="1518"/>
      <c r="N6" s="1518"/>
      <c r="O6" s="1520"/>
      <c r="P6" s="778"/>
      <c r="Q6" s="1521"/>
      <c r="R6" s="1522"/>
      <c r="S6" s="778"/>
      <c r="T6" s="1523"/>
      <c r="U6" s="1519"/>
      <c r="V6" s="1519"/>
      <c r="W6" s="1519"/>
      <c r="X6" s="1520"/>
      <c r="Y6" s="1524"/>
      <c r="Z6" s="1525"/>
      <c r="AA6" s="778"/>
      <c r="AB6" s="1521"/>
      <c r="AC6" s="1526"/>
      <c r="AD6" s="987"/>
    </row>
    <row r="7" spans="1:34" ht="12.75" customHeight="1" outlineLevel="1">
      <c r="A7" s="105">
        <v>1123</v>
      </c>
      <c r="B7" s="164" t="s">
        <v>1289</v>
      </c>
      <c r="C7" s="1515"/>
      <c r="D7" s="778"/>
      <c r="E7" s="1516"/>
      <c r="F7" s="1516"/>
      <c r="G7" s="1516"/>
      <c r="H7" s="778"/>
      <c r="I7" s="1517"/>
      <c r="J7" s="1518"/>
      <c r="K7" s="1518"/>
      <c r="L7" s="1519"/>
      <c r="M7" s="1518"/>
      <c r="N7" s="1518"/>
      <c r="O7" s="1520"/>
      <c r="P7" s="778"/>
      <c r="Q7" s="1521"/>
      <c r="R7" s="1522"/>
      <c r="S7" s="778"/>
      <c r="T7" s="1523"/>
      <c r="U7" s="1519"/>
      <c r="V7" s="1519"/>
      <c r="W7" s="1519"/>
      <c r="X7" s="1520"/>
      <c r="Y7" s="1524"/>
      <c r="Z7" s="1525"/>
      <c r="AA7" s="778"/>
      <c r="AB7" s="1521"/>
      <c r="AC7" s="1526"/>
      <c r="AD7" s="988"/>
    </row>
    <row r="8" spans="1:34" outlineLevel="1">
      <c r="A8" s="105">
        <v>1130</v>
      </c>
      <c r="B8" s="164" t="s">
        <v>1290</v>
      </c>
      <c r="C8" s="1515"/>
      <c r="D8" s="778"/>
      <c r="E8" s="1516"/>
      <c r="F8" s="1516"/>
      <c r="G8" s="1516"/>
      <c r="H8" s="778"/>
      <c r="I8" s="1517"/>
      <c r="J8" s="1518"/>
      <c r="K8" s="1518"/>
      <c r="L8" s="1519"/>
      <c r="M8" s="1518"/>
      <c r="N8" s="1518"/>
      <c r="O8" s="1520"/>
      <c r="P8" s="778"/>
      <c r="Q8" s="1521"/>
      <c r="R8" s="1522"/>
      <c r="S8" s="778"/>
      <c r="T8" s="1523"/>
      <c r="U8" s="1519"/>
      <c r="V8" s="1519"/>
      <c r="W8" s="1519"/>
      <c r="X8" s="1520"/>
      <c r="Y8" s="1524"/>
      <c r="Z8" s="1525"/>
      <c r="AA8" s="778"/>
      <c r="AB8" s="1521"/>
      <c r="AC8" s="1526"/>
      <c r="AD8" s="987"/>
    </row>
    <row r="9" spans="1:34" outlineLevel="1">
      <c r="A9" s="105">
        <v>1131</v>
      </c>
      <c r="B9" s="164" t="s">
        <v>1290</v>
      </c>
      <c r="C9" s="1515"/>
      <c r="D9" s="778"/>
      <c r="E9" s="1516"/>
      <c r="F9" s="1516"/>
      <c r="G9" s="1516"/>
      <c r="H9" s="778"/>
      <c r="I9" s="1517"/>
      <c r="J9" s="1518"/>
      <c r="K9" s="1518"/>
      <c r="L9" s="1519"/>
      <c r="M9" s="1518"/>
      <c r="N9" s="1518"/>
      <c r="O9" s="1520"/>
      <c r="P9" s="778"/>
      <c r="Q9" s="1521"/>
      <c r="R9" s="1522"/>
      <c r="S9" s="778"/>
      <c r="T9" s="1523"/>
      <c r="U9" s="1519"/>
      <c r="V9" s="1519"/>
      <c r="W9" s="1519"/>
      <c r="X9" s="1520"/>
      <c r="Y9" s="1524"/>
      <c r="Z9" s="1525"/>
      <c r="AA9" s="778"/>
      <c r="AB9" s="1521"/>
      <c r="AC9" s="1526"/>
      <c r="AD9" s="987"/>
    </row>
    <row r="10" spans="1:34" outlineLevel="1">
      <c r="A10" s="105">
        <v>1132</v>
      </c>
      <c r="B10" s="164" t="s">
        <v>1291</v>
      </c>
      <c r="C10" s="1515"/>
      <c r="D10" s="778"/>
      <c r="E10" s="1516"/>
      <c r="F10" s="1516"/>
      <c r="G10" s="1516"/>
      <c r="H10" s="778"/>
      <c r="I10" s="1517"/>
      <c r="J10" s="1518"/>
      <c r="K10" s="1518"/>
      <c r="L10" s="1519"/>
      <c r="M10" s="1518"/>
      <c r="N10" s="1518"/>
      <c r="O10" s="1520"/>
      <c r="P10" s="778"/>
      <c r="Q10" s="1521"/>
      <c r="R10" s="1522"/>
      <c r="S10" s="778"/>
      <c r="T10" s="1523"/>
      <c r="U10" s="1519"/>
      <c r="V10" s="1519"/>
      <c r="W10" s="1519"/>
      <c r="X10" s="1520"/>
      <c r="Y10" s="1524"/>
      <c r="Z10" s="1525"/>
      <c r="AA10" s="778"/>
      <c r="AB10" s="1521"/>
      <c r="AC10" s="1526"/>
      <c r="AD10" s="987"/>
    </row>
    <row r="11" spans="1:34" outlineLevel="1">
      <c r="A11" s="105">
        <v>1133</v>
      </c>
      <c r="B11" s="164" t="s">
        <v>1290</v>
      </c>
      <c r="C11" s="1515"/>
      <c r="D11" s="778"/>
      <c r="E11" s="1516"/>
      <c r="F11" s="1516"/>
      <c r="G11" s="1516"/>
      <c r="H11" s="778"/>
      <c r="I11" s="1517"/>
      <c r="J11" s="1518"/>
      <c r="K11" s="1518"/>
      <c r="L11" s="1519"/>
      <c r="M11" s="1518"/>
      <c r="N11" s="1518"/>
      <c r="O11" s="1520"/>
      <c r="P11" s="778"/>
      <c r="Q11" s="1521"/>
      <c r="R11" s="1522"/>
      <c r="S11" s="778"/>
      <c r="T11" s="1523"/>
      <c r="U11" s="1519"/>
      <c r="V11" s="1519"/>
      <c r="W11" s="1519"/>
      <c r="X11" s="1520"/>
      <c r="Y11" s="1524"/>
      <c r="Z11" s="1525"/>
      <c r="AA11" s="778"/>
      <c r="AB11" s="1521"/>
      <c r="AC11" s="1526"/>
      <c r="AD11" s="987"/>
    </row>
    <row r="12" spans="1:34" outlineLevel="1">
      <c r="A12" s="105">
        <v>1134</v>
      </c>
      <c r="B12" s="164" t="s">
        <v>1292</v>
      </c>
      <c r="C12" s="1515"/>
      <c r="D12" s="778"/>
      <c r="E12" s="1516"/>
      <c r="F12" s="1516"/>
      <c r="G12" s="1516"/>
      <c r="H12" s="778"/>
      <c r="I12" s="1517"/>
      <c r="J12" s="1518"/>
      <c r="K12" s="1518"/>
      <c r="L12" s="1519"/>
      <c r="M12" s="1518"/>
      <c r="N12" s="1518"/>
      <c r="O12" s="1520"/>
      <c r="P12" s="778"/>
      <c r="Q12" s="1521"/>
      <c r="R12" s="1522"/>
      <c r="S12" s="778"/>
      <c r="T12" s="1523"/>
      <c r="U12" s="1519"/>
      <c r="V12" s="1519"/>
      <c r="W12" s="1519"/>
      <c r="X12" s="1520"/>
      <c r="Y12" s="1524"/>
      <c r="Z12" s="1525"/>
      <c r="AA12" s="778"/>
      <c r="AB12" s="1521"/>
      <c r="AC12" s="1526"/>
      <c r="AD12" s="987"/>
    </row>
    <row r="13" spans="1:34" outlineLevel="1">
      <c r="A13" s="105">
        <v>1140</v>
      </c>
      <c r="B13" s="164" t="s">
        <v>1293</v>
      </c>
      <c r="C13" s="1515"/>
      <c r="D13" s="778"/>
      <c r="E13" s="1516"/>
      <c r="F13" s="1516"/>
      <c r="G13" s="1516"/>
      <c r="H13" s="778"/>
      <c r="I13" s="1517"/>
      <c r="J13" s="1518"/>
      <c r="K13" s="1518"/>
      <c r="L13" s="1519"/>
      <c r="M13" s="1518"/>
      <c r="N13" s="1518"/>
      <c r="O13" s="1520"/>
      <c r="P13" s="778"/>
      <c r="Q13" s="1521"/>
      <c r="R13" s="1522"/>
      <c r="S13" s="778"/>
      <c r="T13" s="1523"/>
      <c r="U13" s="1519"/>
      <c r="V13" s="1519"/>
      <c r="W13" s="1519"/>
      <c r="X13" s="1520"/>
      <c r="Y13" s="1524"/>
      <c r="Z13" s="1525"/>
      <c r="AA13" s="778"/>
      <c r="AB13" s="1521"/>
      <c r="AC13" s="1526"/>
      <c r="AD13" s="987"/>
    </row>
    <row r="14" spans="1:34" outlineLevel="1">
      <c r="A14" s="105">
        <v>1200</v>
      </c>
      <c r="B14" s="164" t="s">
        <v>1294</v>
      </c>
      <c r="C14" s="1515"/>
      <c r="D14" s="778"/>
      <c r="E14" s="1516"/>
      <c r="F14" s="1516"/>
      <c r="G14" s="1516"/>
      <c r="H14" s="778"/>
      <c r="I14" s="1517"/>
      <c r="J14" s="1518"/>
      <c r="K14" s="1518"/>
      <c r="L14" s="1519"/>
      <c r="M14" s="1518"/>
      <c r="N14" s="1518"/>
      <c r="O14" s="1520"/>
      <c r="P14" s="778"/>
      <c r="Q14" s="1521"/>
      <c r="R14" s="1522"/>
      <c r="S14" s="778"/>
      <c r="T14" s="1523"/>
      <c r="U14" s="1519"/>
      <c r="V14" s="1519"/>
      <c r="W14" s="1519"/>
      <c r="X14" s="1520"/>
      <c r="Y14" s="1524"/>
      <c r="Z14" s="1525"/>
      <c r="AA14" s="778"/>
      <c r="AB14" s="1521"/>
      <c r="AC14" s="1526"/>
      <c r="AD14" s="987"/>
    </row>
    <row r="15" spans="1:34" outlineLevel="1">
      <c r="A15" s="105">
        <v>1201</v>
      </c>
      <c r="B15" s="164" t="s">
        <v>1294</v>
      </c>
      <c r="C15" s="1515"/>
      <c r="D15" s="778"/>
      <c r="E15" s="1516"/>
      <c r="F15" s="1516"/>
      <c r="G15" s="1516"/>
      <c r="H15" s="778"/>
      <c r="I15" s="1517"/>
      <c r="J15" s="1518"/>
      <c r="K15" s="1518"/>
      <c r="L15" s="1519"/>
      <c r="M15" s="1518"/>
      <c r="N15" s="1518"/>
      <c r="O15" s="1520"/>
      <c r="P15" s="778"/>
      <c r="Q15" s="1521"/>
      <c r="R15" s="1522"/>
      <c r="S15" s="778"/>
      <c r="T15" s="1523"/>
      <c r="U15" s="1519"/>
      <c r="V15" s="1519"/>
      <c r="W15" s="1519"/>
      <c r="X15" s="1520"/>
      <c r="Y15" s="1524"/>
      <c r="Z15" s="1525"/>
      <c r="AA15" s="778"/>
      <c r="AB15" s="1521"/>
      <c r="AC15" s="1526"/>
      <c r="AD15" s="987"/>
    </row>
    <row r="16" spans="1:34" outlineLevel="1">
      <c r="A16" s="105">
        <v>1202</v>
      </c>
      <c r="B16" s="164" t="s">
        <v>1295</v>
      </c>
      <c r="C16" s="1515"/>
      <c r="D16" s="778"/>
      <c r="E16" s="1516"/>
      <c r="F16" s="1516"/>
      <c r="G16" s="1516"/>
      <c r="H16" s="778"/>
      <c r="I16" s="1517"/>
      <c r="J16" s="1518"/>
      <c r="K16" s="1518"/>
      <c r="L16" s="1519"/>
      <c r="M16" s="1518"/>
      <c r="N16" s="1518"/>
      <c r="O16" s="1520"/>
      <c r="P16" s="778"/>
      <c r="Q16" s="1521"/>
      <c r="R16" s="1522"/>
      <c r="S16" s="778"/>
      <c r="T16" s="1523"/>
      <c r="U16" s="1519"/>
      <c r="V16" s="1519"/>
      <c r="W16" s="1519"/>
      <c r="X16" s="1520"/>
      <c r="Y16" s="1524"/>
      <c r="Z16" s="1525"/>
      <c r="AA16" s="778"/>
      <c r="AB16" s="1521"/>
      <c r="AC16" s="1526"/>
      <c r="AD16" s="987"/>
    </row>
    <row r="17" spans="1:30" outlineLevel="1">
      <c r="A17" s="105">
        <v>1210</v>
      </c>
      <c r="B17" s="164" t="s">
        <v>1296</v>
      </c>
      <c r="C17" s="1515"/>
      <c r="D17" s="778"/>
      <c r="E17" s="1516"/>
      <c r="F17" s="1516"/>
      <c r="G17" s="1516"/>
      <c r="H17" s="778"/>
      <c r="I17" s="1517"/>
      <c r="J17" s="1518"/>
      <c r="K17" s="1518"/>
      <c r="L17" s="1519"/>
      <c r="M17" s="1518"/>
      <c r="N17" s="1518"/>
      <c r="O17" s="1520"/>
      <c r="P17" s="778"/>
      <c r="Q17" s="1521"/>
      <c r="R17" s="1522"/>
      <c r="S17" s="778"/>
      <c r="T17" s="1523"/>
      <c r="U17" s="1519"/>
      <c r="V17" s="1519"/>
      <c r="W17" s="1519"/>
      <c r="X17" s="1520"/>
      <c r="Y17" s="1524"/>
      <c r="Z17" s="1525"/>
      <c r="AA17" s="778"/>
      <c r="AB17" s="1521"/>
      <c r="AC17" s="1526"/>
      <c r="AD17" s="987"/>
    </row>
    <row r="18" spans="1:30" outlineLevel="1">
      <c r="A18" s="105">
        <v>1211</v>
      </c>
      <c r="B18" s="164" t="s">
        <v>1296</v>
      </c>
      <c r="C18" s="1515"/>
      <c r="D18" s="778"/>
      <c r="E18" s="1516"/>
      <c r="F18" s="1516"/>
      <c r="G18" s="1516"/>
      <c r="H18" s="778"/>
      <c r="I18" s="1517"/>
      <c r="J18" s="1518"/>
      <c r="K18" s="1518"/>
      <c r="L18" s="1519"/>
      <c r="M18" s="1518"/>
      <c r="N18" s="1518"/>
      <c r="O18" s="1520"/>
      <c r="P18" s="778"/>
      <c r="Q18" s="1521"/>
      <c r="R18" s="1522"/>
      <c r="S18" s="778"/>
      <c r="T18" s="1523"/>
      <c r="U18" s="1519"/>
      <c r="V18" s="1519"/>
      <c r="W18" s="1519"/>
      <c r="X18" s="1520"/>
      <c r="Y18" s="1524"/>
      <c r="Z18" s="1525"/>
      <c r="AA18" s="778"/>
      <c r="AB18" s="1521"/>
      <c r="AC18" s="1526"/>
      <c r="AD18" s="987"/>
    </row>
    <row r="19" spans="1:30" outlineLevel="1">
      <c r="A19" s="105">
        <v>1220</v>
      </c>
      <c r="B19" s="164" t="s">
        <v>1297</v>
      </c>
      <c r="C19" s="1515"/>
      <c r="D19" s="778"/>
      <c r="E19" s="1516"/>
      <c r="F19" s="1516"/>
      <c r="G19" s="1516"/>
      <c r="H19" s="778"/>
      <c r="I19" s="1517"/>
      <c r="J19" s="1518"/>
      <c r="K19" s="1518"/>
      <c r="L19" s="1519"/>
      <c r="M19" s="1518"/>
      <c r="N19" s="1518"/>
      <c r="O19" s="1520"/>
      <c r="P19" s="778"/>
      <c r="Q19" s="1521"/>
      <c r="R19" s="1522"/>
      <c r="S19" s="778"/>
      <c r="T19" s="1523"/>
      <c r="U19" s="1519"/>
      <c r="V19" s="1519"/>
      <c r="W19" s="1519"/>
      <c r="X19" s="1520"/>
      <c r="Y19" s="1524"/>
      <c r="Z19" s="1525"/>
      <c r="AA19" s="778"/>
      <c r="AB19" s="1521"/>
      <c r="AC19" s="1526"/>
      <c r="AD19" s="987"/>
    </row>
    <row r="20" spans="1:30" outlineLevel="1">
      <c r="A20" s="105">
        <v>1221</v>
      </c>
      <c r="B20" s="164" t="s">
        <v>1294</v>
      </c>
      <c r="C20" s="1515"/>
      <c r="D20" s="778"/>
      <c r="E20" s="1516"/>
      <c r="F20" s="1516"/>
      <c r="G20" s="1516"/>
      <c r="H20" s="778"/>
      <c r="I20" s="1517"/>
      <c r="J20" s="1518"/>
      <c r="K20" s="1518"/>
      <c r="L20" s="1519"/>
      <c r="M20" s="1518"/>
      <c r="N20" s="1518"/>
      <c r="O20" s="1520"/>
      <c r="P20" s="778"/>
      <c r="Q20" s="1521"/>
      <c r="R20" s="1522"/>
      <c r="S20" s="778"/>
      <c r="T20" s="1523"/>
      <c r="U20" s="1519"/>
      <c r="V20" s="1519"/>
      <c r="W20" s="1519"/>
      <c r="X20" s="1520"/>
      <c r="Y20" s="1524"/>
      <c r="Z20" s="1525"/>
      <c r="AA20" s="778"/>
      <c r="AB20" s="1521"/>
      <c r="AC20" s="1526"/>
      <c r="AD20" s="987"/>
    </row>
    <row r="21" spans="1:30" outlineLevel="1">
      <c r="A21" s="105">
        <v>1222</v>
      </c>
      <c r="B21" s="164" t="s">
        <v>1297</v>
      </c>
      <c r="C21" s="1515"/>
      <c r="D21" s="778"/>
      <c r="E21" s="1516"/>
      <c r="F21" s="1516"/>
      <c r="G21" s="1516"/>
      <c r="H21" s="778"/>
      <c r="I21" s="1517"/>
      <c r="J21" s="1518"/>
      <c r="K21" s="1518"/>
      <c r="L21" s="1519"/>
      <c r="M21" s="1518"/>
      <c r="N21" s="1518"/>
      <c r="O21" s="1520"/>
      <c r="P21" s="778"/>
      <c r="Q21" s="1521"/>
      <c r="R21" s="1522"/>
      <c r="S21" s="778"/>
      <c r="T21" s="1523"/>
      <c r="U21" s="1519"/>
      <c r="V21" s="1519"/>
      <c r="W21" s="1519"/>
      <c r="X21" s="1520"/>
      <c r="Y21" s="1524"/>
      <c r="Z21" s="1525"/>
      <c r="AA21" s="778"/>
      <c r="AB21" s="1521"/>
      <c r="AC21" s="1526"/>
      <c r="AD21" s="987"/>
    </row>
    <row r="22" spans="1:30" outlineLevel="1">
      <c r="A22" s="105">
        <v>1223</v>
      </c>
      <c r="B22" s="164" t="s">
        <v>1297</v>
      </c>
      <c r="C22" s="1515"/>
      <c r="D22" s="778"/>
      <c r="E22" s="1516"/>
      <c r="F22" s="1516"/>
      <c r="G22" s="1516"/>
      <c r="H22" s="778"/>
      <c r="I22" s="1517"/>
      <c r="J22" s="1518"/>
      <c r="K22" s="1518"/>
      <c r="L22" s="1519"/>
      <c r="M22" s="1518"/>
      <c r="N22" s="1518"/>
      <c r="O22" s="1520"/>
      <c r="P22" s="778"/>
      <c r="Q22" s="1521"/>
      <c r="R22" s="1522"/>
      <c r="S22" s="778"/>
      <c r="T22" s="1523"/>
      <c r="U22" s="1519"/>
      <c r="V22" s="1519"/>
      <c r="W22" s="1519"/>
      <c r="X22" s="1520"/>
      <c r="Y22" s="1524"/>
      <c r="Z22" s="1525"/>
      <c r="AA22" s="778"/>
      <c r="AB22" s="1521"/>
      <c r="AC22" s="1526"/>
      <c r="AD22" s="987"/>
    </row>
    <row r="23" spans="1:30" outlineLevel="1">
      <c r="A23" s="105">
        <v>1224</v>
      </c>
      <c r="B23" s="164" t="s">
        <v>1297</v>
      </c>
      <c r="C23" s="1515"/>
      <c r="D23" s="778"/>
      <c r="E23" s="1516"/>
      <c r="F23" s="1516"/>
      <c r="G23" s="1516"/>
      <c r="H23" s="778"/>
      <c r="I23" s="1517"/>
      <c r="J23" s="1518"/>
      <c r="K23" s="1518"/>
      <c r="L23" s="1519"/>
      <c r="M23" s="1518"/>
      <c r="N23" s="1518"/>
      <c r="O23" s="1520"/>
      <c r="P23" s="778"/>
      <c r="Q23" s="1521"/>
      <c r="R23" s="1522"/>
      <c r="S23" s="778"/>
      <c r="T23" s="1523"/>
      <c r="U23" s="1519"/>
      <c r="V23" s="1519"/>
      <c r="W23" s="1519"/>
      <c r="X23" s="1520"/>
      <c r="Y23" s="1524"/>
      <c r="Z23" s="1525"/>
      <c r="AA23" s="778"/>
      <c r="AB23" s="1521"/>
      <c r="AC23" s="1526"/>
      <c r="AD23" s="987"/>
    </row>
    <row r="24" spans="1:30" outlineLevel="1">
      <c r="A24" s="105">
        <v>1300</v>
      </c>
      <c r="B24" s="164" t="s">
        <v>1298</v>
      </c>
      <c r="C24" s="1515"/>
      <c r="D24" s="778"/>
      <c r="E24" s="1516"/>
      <c r="F24" s="1516"/>
      <c r="G24" s="1516"/>
      <c r="H24" s="778"/>
      <c r="I24" s="1517"/>
      <c r="J24" s="1518"/>
      <c r="K24" s="1518"/>
      <c r="L24" s="1519"/>
      <c r="M24" s="1518"/>
      <c r="N24" s="1518"/>
      <c r="O24" s="1520"/>
      <c r="P24" s="778"/>
      <c r="Q24" s="1521"/>
      <c r="R24" s="1522"/>
      <c r="S24" s="778"/>
      <c r="T24" s="1523"/>
      <c r="U24" s="1519"/>
      <c r="V24" s="1519"/>
      <c r="W24" s="1519"/>
      <c r="X24" s="1520"/>
      <c r="Y24" s="1524"/>
      <c r="Z24" s="1525"/>
      <c r="AA24" s="778"/>
      <c r="AB24" s="1521"/>
      <c r="AC24" s="1526"/>
      <c r="AD24" s="987"/>
    </row>
    <row r="25" spans="1:30" outlineLevel="1">
      <c r="A25" s="105">
        <v>1310</v>
      </c>
      <c r="B25" s="164" t="s">
        <v>1299</v>
      </c>
      <c r="C25" s="1515"/>
      <c r="D25" s="778"/>
      <c r="E25" s="1516"/>
      <c r="F25" s="1516"/>
      <c r="G25" s="1516"/>
      <c r="H25" s="778"/>
      <c r="I25" s="1517"/>
      <c r="J25" s="1518"/>
      <c r="K25" s="1518"/>
      <c r="L25" s="1519"/>
      <c r="M25" s="1518"/>
      <c r="N25" s="1518"/>
      <c r="O25" s="1520"/>
      <c r="P25" s="778"/>
      <c r="Q25" s="1521"/>
      <c r="R25" s="1522"/>
      <c r="S25" s="778"/>
      <c r="T25" s="1523"/>
      <c r="U25" s="1519"/>
      <c r="V25" s="1519"/>
      <c r="W25" s="1519"/>
      <c r="X25" s="1520"/>
      <c r="Y25" s="1524"/>
      <c r="Z25" s="1525"/>
      <c r="AA25" s="778"/>
      <c r="AB25" s="1521"/>
      <c r="AC25" s="1526"/>
      <c r="AD25" s="987"/>
    </row>
    <row r="26" spans="1:30" outlineLevel="1">
      <c r="A26" s="105">
        <v>1311</v>
      </c>
      <c r="B26" s="164" t="s">
        <v>1299</v>
      </c>
      <c r="C26" s="1515"/>
      <c r="D26" s="778"/>
      <c r="E26" s="1516"/>
      <c r="F26" s="1516"/>
      <c r="G26" s="1516"/>
      <c r="H26" s="778"/>
      <c r="I26" s="1517"/>
      <c r="J26" s="1518"/>
      <c r="K26" s="1518"/>
      <c r="L26" s="1519"/>
      <c r="M26" s="1518"/>
      <c r="N26" s="1518"/>
      <c r="O26" s="1520"/>
      <c r="P26" s="778"/>
      <c r="Q26" s="1521"/>
      <c r="R26" s="1522"/>
      <c r="S26" s="778"/>
      <c r="T26" s="1523"/>
      <c r="U26" s="1519"/>
      <c r="V26" s="1519"/>
      <c r="W26" s="1519"/>
      <c r="X26" s="1520"/>
      <c r="Y26" s="1524"/>
      <c r="Z26" s="1525"/>
      <c r="AA26" s="778"/>
      <c r="AB26" s="1521"/>
      <c r="AC26" s="1526"/>
      <c r="AD26" s="987"/>
    </row>
    <row r="27" spans="1:30" outlineLevel="1">
      <c r="A27" s="105">
        <v>1312</v>
      </c>
      <c r="B27" s="164" t="s">
        <v>1299</v>
      </c>
      <c r="C27" s="1515"/>
      <c r="D27" s="778"/>
      <c r="E27" s="1516"/>
      <c r="F27" s="1516"/>
      <c r="G27" s="1516"/>
      <c r="H27" s="778"/>
      <c r="I27" s="1517"/>
      <c r="J27" s="1518"/>
      <c r="K27" s="1518"/>
      <c r="L27" s="1519"/>
      <c r="M27" s="1518"/>
      <c r="N27" s="1518"/>
      <c r="O27" s="1520"/>
      <c r="P27" s="778"/>
      <c r="Q27" s="1521"/>
      <c r="R27" s="1522"/>
      <c r="S27" s="778"/>
      <c r="T27" s="1523"/>
      <c r="U27" s="1519"/>
      <c r="V27" s="1519"/>
      <c r="W27" s="1519"/>
      <c r="X27" s="1520"/>
      <c r="Y27" s="1524"/>
      <c r="Z27" s="1525"/>
      <c r="AA27" s="778"/>
      <c r="AB27" s="1521"/>
      <c r="AC27" s="1526"/>
      <c r="AD27" s="987"/>
    </row>
    <row r="28" spans="1:30" outlineLevel="1">
      <c r="A28" s="105">
        <v>1313</v>
      </c>
      <c r="B28" s="164" t="s">
        <v>1299</v>
      </c>
      <c r="C28" s="1515"/>
      <c r="D28" s="778"/>
      <c r="E28" s="1516"/>
      <c r="F28" s="1516"/>
      <c r="G28" s="1516"/>
      <c r="H28" s="778"/>
      <c r="I28" s="1517"/>
      <c r="J28" s="1518"/>
      <c r="K28" s="1518"/>
      <c r="L28" s="1519"/>
      <c r="M28" s="1518"/>
      <c r="N28" s="1518"/>
      <c r="O28" s="1520"/>
      <c r="P28" s="778"/>
      <c r="Q28" s="1521"/>
      <c r="R28" s="1522"/>
      <c r="S28" s="778"/>
      <c r="T28" s="1523"/>
      <c r="U28" s="1519"/>
      <c r="V28" s="1519"/>
      <c r="W28" s="1519"/>
      <c r="X28" s="1520"/>
      <c r="Y28" s="1524"/>
      <c r="Z28" s="1525"/>
      <c r="AA28" s="778"/>
      <c r="AB28" s="1521"/>
      <c r="AC28" s="1526"/>
      <c r="AD28" s="987"/>
    </row>
    <row r="29" spans="1:30" outlineLevel="1">
      <c r="A29" s="105">
        <v>1315</v>
      </c>
      <c r="B29" s="164" t="s">
        <v>1299</v>
      </c>
      <c r="C29" s="1515"/>
      <c r="D29" s="778"/>
      <c r="E29" s="1516"/>
      <c r="F29" s="1516"/>
      <c r="G29" s="1516"/>
      <c r="H29" s="778"/>
      <c r="I29" s="1517"/>
      <c r="J29" s="1518"/>
      <c r="K29" s="1518"/>
      <c r="L29" s="1519"/>
      <c r="M29" s="1518"/>
      <c r="N29" s="1518"/>
      <c r="O29" s="1520"/>
      <c r="P29" s="778"/>
      <c r="Q29" s="1521"/>
      <c r="R29" s="1522"/>
      <c r="S29" s="778"/>
      <c r="T29" s="1523"/>
      <c r="U29" s="1519"/>
      <c r="V29" s="1519"/>
      <c r="W29" s="1519"/>
      <c r="X29" s="1520"/>
      <c r="Y29" s="1524"/>
      <c r="Z29" s="1525"/>
      <c r="AA29" s="778"/>
      <c r="AB29" s="1521"/>
      <c r="AC29" s="1526"/>
      <c r="AD29" s="987"/>
    </row>
    <row r="30" spans="1:30" outlineLevel="1">
      <c r="A30" s="105">
        <v>1316</v>
      </c>
      <c r="B30" s="164" t="s">
        <v>1299</v>
      </c>
      <c r="C30" s="1515"/>
      <c r="D30" s="778"/>
      <c r="E30" s="1516"/>
      <c r="F30" s="1516"/>
      <c r="G30" s="1516"/>
      <c r="H30" s="778"/>
      <c r="I30" s="1517"/>
      <c r="J30" s="1518"/>
      <c r="K30" s="1518"/>
      <c r="L30" s="1519"/>
      <c r="M30" s="1518"/>
      <c r="N30" s="1518"/>
      <c r="O30" s="1520"/>
      <c r="P30" s="778"/>
      <c r="Q30" s="1521"/>
      <c r="R30" s="1522"/>
      <c r="S30" s="778"/>
      <c r="T30" s="1523"/>
      <c r="U30" s="1519"/>
      <c r="V30" s="1519"/>
      <c r="W30" s="1519"/>
      <c r="X30" s="1520"/>
      <c r="Y30" s="1524"/>
      <c r="Z30" s="1525"/>
      <c r="AA30" s="778"/>
      <c r="AB30" s="1521"/>
      <c r="AC30" s="1526"/>
      <c r="AD30" s="987"/>
    </row>
    <row r="31" spans="1:30" outlineLevel="1">
      <c r="A31" s="105">
        <v>1317</v>
      </c>
      <c r="B31" s="164" t="s">
        <v>1299</v>
      </c>
      <c r="C31" s="1515"/>
      <c r="D31" s="778"/>
      <c r="E31" s="1516"/>
      <c r="F31" s="1516"/>
      <c r="G31" s="1516"/>
      <c r="H31" s="778"/>
      <c r="I31" s="1517"/>
      <c r="J31" s="1518"/>
      <c r="K31" s="1518"/>
      <c r="L31" s="1519"/>
      <c r="M31" s="1518"/>
      <c r="N31" s="1518"/>
      <c r="O31" s="1520"/>
      <c r="P31" s="778"/>
      <c r="Q31" s="1521"/>
      <c r="R31" s="1522"/>
      <c r="S31" s="778"/>
      <c r="T31" s="1523"/>
      <c r="U31" s="1519"/>
      <c r="V31" s="1519"/>
      <c r="W31" s="1519"/>
      <c r="X31" s="1520"/>
      <c r="Y31" s="1524"/>
      <c r="Z31" s="1525"/>
      <c r="AA31" s="778"/>
      <c r="AB31" s="1521"/>
      <c r="AC31" s="1526"/>
      <c r="AD31" s="987"/>
    </row>
    <row r="32" spans="1:30" outlineLevel="1">
      <c r="A32" s="105">
        <v>1319</v>
      </c>
      <c r="B32" s="164" t="s">
        <v>1299</v>
      </c>
      <c r="C32" s="1515"/>
      <c r="D32" s="778"/>
      <c r="E32" s="1516"/>
      <c r="F32" s="1516"/>
      <c r="G32" s="1516"/>
      <c r="H32" s="778"/>
      <c r="I32" s="1517"/>
      <c r="J32" s="1518"/>
      <c r="K32" s="1518"/>
      <c r="L32" s="1519"/>
      <c r="M32" s="1518"/>
      <c r="N32" s="1518"/>
      <c r="O32" s="1520"/>
      <c r="P32" s="778"/>
      <c r="Q32" s="1521"/>
      <c r="R32" s="1522"/>
      <c r="S32" s="778"/>
      <c r="T32" s="1523"/>
      <c r="U32" s="1519"/>
      <c r="V32" s="1519"/>
      <c r="W32" s="1519"/>
      <c r="X32" s="1520"/>
      <c r="Y32" s="1524"/>
      <c r="Z32" s="1525"/>
      <c r="AA32" s="778"/>
      <c r="AB32" s="1521"/>
      <c r="AC32" s="1526"/>
      <c r="AD32" s="987"/>
    </row>
    <row r="33" spans="1:30" outlineLevel="1">
      <c r="A33" s="105">
        <v>1320</v>
      </c>
      <c r="B33" s="164" t="s">
        <v>1299</v>
      </c>
      <c r="C33" s="1515"/>
      <c r="D33" s="778"/>
      <c r="E33" s="1516"/>
      <c r="F33" s="1516"/>
      <c r="G33" s="1516"/>
      <c r="H33" s="778"/>
      <c r="I33" s="1517"/>
      <c r="J33" s="1518"/>
      <c r="K33" s="1518"/>
      <c r="L33" s="1519"/>
      <c r="M33" s="1518"/>
      <c r="N33" s="1518"/>
      <c r="O33" s="1520"/>
      <c r="P33" s="778"/>
      <c r="Q33" s="1521"/>
      <c r="R33" s="1522"/>
      <c r="S33" s="778"/>
      <c r="T33" s="1523"/>
      <c r="U33" s="1519"/>
      <c r="V33" s="1519"/>
      <c r="W33" s="1519"/>
      <c r="X33" s="1520"/>
      <c r="Y33" s="1524"/>
      <c r="Z33" s="1525"/>
      <c r="AA33" s="778"/>
      <c r="AB33" s="1521"/>
      <c r="AC33" s="1526"/>
      <c r="AD33" s="987"/>
    </row>
    <row r="34" spans="1:30" outlineLevel="1">
      <c r="A34" s="105">
        <v>1321</v>
      </c>
      <c r="B34" s="164" t="s">
        <v>1299</v>
      </c>
      <c r="C34" s="1515"/>
      <c r="D34" s="778"/>
      <c r="E34" s="1516"/>
      <c r="F34" s="1516"/>
      <c r="G34" s="1516"/>
      <c r="H34" s="778"/>
      <c r="I34" s="1517"/>
      <c r="J34" s="1518"/>
      <c r="K34" s="1518"/>
      <c r="L34" s="1519"/>
      <c r="M34" s="1518"/>
      <c r="N34" s="1518"/>
      <c r="O34" s="1520"/>
      <c r="P34" s="778"/>
      <c r="Q34" s="1521"/>
      <c r="R34" s="1522"/>
      <c r="S34" s="778"/>
      <c r="T34" s="1523"/>
      <c r="U34" s="1519"/>
      <c r="V34" s="1519"/>
      <c r="W34" s="1519"/>
      <c r="X34" s="1520"/>
      <c r="Y34" s="1524"/>
      <c r="Z34" s="1525"/>
      <c r="AA34" s="778"/>
      <c r="AB34" s="1521"/>
      <c r="AC34" s="1526"/>
      <c r="AD34" s="987"/>
    </row>
    <row r="35" spans="1:30" outlineLevel="1">
      <c r="A35" s="105">
        <v>1322</v>
      </c>
      <c r="B35" s="164" t="s">
        <v>1299</v>
      </c>
      <c r="C35" s="1515"/>
      <c r="D35" s="778"/>
      <c r="E35" s="1516"/>
      <c r="F35" s="1516"/>
      <c r="G35" s="1516"/>
      <c r="H35" s="778"/>
      <c r="I35" s="1517"/>
      <c r="J35" s="1518"/>
      <c r="K35" s="1518"/>
      <c r="L35" s="1519"/>
      <c r="M35" s="1518"/>
      <c r="N35" s="1518"/>
      <c r="O35" s="1520"/>
      <c r="P35" s="778"/>
      <c r="Q35" s="1521"/>
      <c r="R35" s="1522"/>
      <c r="S35" s="778"/>
      <c r="T35" s="1523"/>
      <c r="U35" s="1519"/>
      <c r="V35" s="1519"/>
      <c r="W35" s="1519"/>
      <c r="X35" s="1520"/>
      <c r="Y35" s="1524"/>
      <c r="Z35" s="1525"/>
      <c r="AA35" s="778"/>
      <c r="AB35" s="1521"/>
      <c r="AC35" s="1526"/>
      <c r="AD35" s="987"/>
    </row>
    <row r="36" spans="1:30" outlineLevel="1">
      <c r="A36" s="105">
        <v>1323</v>
      </c>
      <c r="B36" s="164" t="s">
        <v>1299</v>
      </c>
      <c r="C36" s="1515"/>
      <c r="D36" s="778"/>
      <c r="E36" s="1516"/>
      <c r="F36" s="1516"/>
      <c r="G36" s="1516"/>
      <c r="H36" s="778"/>
      <c r="I36" s="1517"/>
      <c r="J36" s="1518"/>
      <c r="K36" s="1518"/>
      <c r="L36" s="1519"/>
      <c r="M36" s="1518"/>
      <c r="N36" s="1518"/>
      <c r="O36" s="1520"/>
      <c r="P36" s="778"/>
      <c r="Q36" s="1521"/>
      <c r="R36" s="1522"/>
      <c r="S36" s="778"/>
      <c r="T36" s="1523"/>
      <c r="U36" s="1519"/>
      <c r="V36" s="1519"/>
      <c r="W36" s="1519"/>
      <c r="X36" s="1520"/>
      <c r="Y36" s="1524"/>
      <c r="Z36" s="1525"/>
      <c r="AA36" s="778"/>
      <c r="AB36" s="1521"/>
      <c r="AC36" s="1526"/>
      <c r="AD36" s="987"/>
    </row>
    <row r="37" spans="1:30" outlineLevel="1">
      <c r="A37" s="105">
        <v>1324</v>
      </c>
      <c r="B37" s="164" t="s">
        <v>1299</v>
      </c>
      <c r="C37" s="1515"/>
      <c r="D37" s="778"/>
      <c r="E37" s="1516"/>
      <c r="F37" s="1516"/>
      <c r="G37" s="1516"/>
      <c r="H37" s="778"/>
      <c r="I37" s="1517"/>
      <c r="J37" s="1518"/>
      <c r="K37" s="1518"/>
      <c r="L37" s="1519"/>
      <c r="M37" s="1518"/>
      <c r="N37" s="1518"/>
      <c r="O37" s="1520"/>
      <c r="P37" s="778"/>
      <c r="Q37" s="1521"/>
      <c r="R37" s="1522"/>
      <c r="S37" s="778"/>
      <c r="T37" s="1523"/>
      <c r="U37" s="1519"/>
      <c r="V37" s="1519"/>
      <c r="W37" s="1519"/>
      <c r="X37" s="1520"/>
      <c r="Y37" s="1524"/>
      <c r="Z37" s="1525"/>
      <c r="AA37" s="778"/>
      <c r="AB37" s="1521"/>
      <c r="AC37" s="1526"/>
      <c r="AD37" s="987"/>
    </row>
    <row r="38" spans="1:30" outlineLevel="1">
      <c r="A38" s="105">
        <v>1325</v>
      </c>
      <c r="B38" s="164" t="s">
        <v>1299</v>
      </c>
      <c r="C38" s="1515"/>
      <c r="D38" s="778"/>
      <c r="E38" s="1516"/>
      <c r="F38" s="1516"/>
      <c r="G38" s="1516"/>
      <c r="H38" s="778"/>
      <c r="I38" s="1517"/>
      <c r="J38" s="1518"/>
      <c r="K38" s="1518"/>
      <c r="L38" s="1519"/>
      <c r="M38" s="1518"/>
      <c r="N38" s="1518"/>
      <c r="O38" s="1520"/>
      <c r="P38" s="778"/>
      <c r="Q38" s="1521"/>
      <c r="R38" s="1522"/>
      <c r="S38" s="778"/>
      <c r="T38" s="1523"/>
      <c r="U38" s="1519"/>
      <c r="V38" s="1519"/>
      <c r="W38" s="1519"/>
      <c r="X38" s="1520"/>
      <c r="Y38" s="1524"/>
      <c r="Z38" s="1525"/>
      <c r="AA38" s="778"/>
      <c r="AB38" s="1521"/>
      <c r="AC38" s="1526"/>
      <c r="AD38" s="987"/>
    </row>
    <row r="39" spans="1:30" outlineLevel="1">
      <c r="A39" s="105">
        <v>1326</v>
      </c>
      <c r="B39" s="164" t="s">
        <v>1299</v>
      </c>
      <c r="C39" s="1515"/>
      <c r="D39" s="778"/>
      <c r="E39" s="1516"/>
      <c r="F39" s="1516"/>
      <c r="G39" s="1516"/>
      <c r="H39" s="778"/>
      <c r="I39" s="1517"/>
      <c r="J39" s="1518"/>
      <c r="K39" s="1518"/>
      <c r="L39" s="1519"/>
      <c r="M39" s="1518"/>
      <c r="N39" s="1518"/>
      <c r="O39" s="1520"/>
      <c r="P39" s="778"/>
      <c r="Q39" s="1521"/>
      <c r="R39" s="1522"/>
      <c r="S39" s="778"/>
      <c r="T39" s="1523"/>
      <c r="U39" s="1519"/>
      <c r="V39" s="1519"/>
      <c r="W39" s="1519"/>
      <c r="X39" s="1520"/>
      <c r="Y39" s="1524"/>
      <c r="Z39" s="1525"/>
      <c r="AA39" s="778"/>
      <c r="AB39" s="1521"/>
      <c r="AC39" s="1526"/>
      <c r="AD39" s="987"/>
    </row>
    <row r="40" spans="1:30" outlineLevel="1">
      <c r="A40" s="105">
        <v>1327</v>
      </c>
      <c r="B40" s="164" t="s">
        <v>1299</v>
      </c>
      <c r="C40" s="1515"/>
      <c r="D40" s="778"/>
      <c r="E40" s="1516"/>
      <c r="F40" s="1516"/>
      <c r="G40" s="1516"/>
      <c r="H40" s="778"/>
      <c r="I40" s="1517"/>
      <c r="J40" s="1518"/>
      <c r="K40" s="1518"/>
      <c r="L40" s="1519"/>
      <c r="M40" s="1518"/>
      <c r="N40" s="1518"/>
      <c r="O40" s="1520"/>
      <c r="P40" s="778"/>
      <c r="Q40" s="1521"/>
      <c r="R40" s="1522"/>
      <c r="S40" s="778"/>
      <c r="T40" s="1523"/>
      <c r="U40" s="1519"/>
      <c r="V40" s="1519"/>
      <c r="W40" s="1519"/>
      <c r="X40" s="1520"/>
      <c r="Y40" s="1524"/>
      <c r="Z40" s="1525"/>
      <c r="AA40" s="778"/>
      <c r="AB40" s="1521"/>
      <c r="AC40" s="1526"/>
      <c r="AD40" s="987"/>
    </row>
    <row r="41" spans="1:30" outlineLevel="1">
      <c r="A41" s="105">
        <v>1328</v>
      </c>
      <c r="B41" s="164" t="s">
        <v>1299</v>
      </c>
      <c r="C41" s="1515"/>
      <c r="D41" s="778"/>
      <c r="E41" s="1516"/>
      <c r="F41" s="1516"/>
      <c r="G41" s="1516"/>
      <c r="H41" s="778"/>
      <c r="I41" s="1517"/>
      <c r="J41" s="1518"/>
      <c r="K41" s="1518"/>
      <c r="L41" s="1519"/>
      <c r="M41" s="1518"/>
      <c r="N41" s="1518"/>
      <c r="O41" s="1520"/>
      <c r="P41" s="778"/>
      <c r="Q41" s="1521"/>
      <c r="R41" s="1522"/>
      <c r="S41" s="778"/>
      <c r="T41" s="1523"/>
      <c r="U41" s="1519"/>
      <c r="V41" s="1519"/>
      <c r="W41" s="1519"/>
      <c r="X41" s="1520"/>
      <c r="Y41" s="1524"/>
      <c r="Z41" s="1525"/>
      <c r="AA41" s="778"/>
      <c r="AB41" s="1521"/>
      <c r="AC41" s="1526"/>
      <c r="AD41" s="987"/>
    </row>
    <row r="42" spans="1:30" outlineLevel="1">
      <c r="A42" s="105">
        <v>1329</v>
      </c>
      <c r="B42" s="164" t="s">
        <v>1299</v>
      </c>
      <c r="C42" s="1515"/>
      <c r="D42" s="778"/>
      <c r="E42" s="1516"/>
      <c r="F42" s="1516"/>
      <c r="G42" s="1516"/>
      <c r="H42" s="778"/>
      <c r="I42" s="1517"/>
      <c r="J42" s="1518"/>
      <c r="K42" s="1518"/>
      <c r="L42" s="1519"/>
      <c r="M42" s="1518"/>
      <c r="N42" s="1518"/>
      <c r="O42" s="1520"/>
      <c r="P42" s="778"/>
      <c r="Q42" s="1521"/>
      <c r="R42" s="1522"/>
      <c r="S42" s="778"/>
      <c r="T42" s="1523"/>
      <c r="U42" s="1519"/>
      <c r="V42" s="1519"/>
      <c r="W42" s="1519"/>
      <c r="X42" s="1520"/>
      <c r="Y42" s="1524"/>
      <c r="Z42" s="1525"/>
      <c r="AA42" s="778"/>
      <c r="AB42" s="1521"/>
      <c r="AC42" s="1526"/>
      <c r="AD42" s="987"/>
    </row>
    <row r="43" spans="1:30" outlineLevel="1">
      <c r="A43" s="105">
        <v>1330</v>
      </c>
      <c r="B43" s="164" t="s">
        <v>1299</v>
      </c>
      <c r="C43" s="1515"/>
      <c r="D43" s="778"/>
      <c r="E43" s="1516"/>
      <c r="F43" s="1516"/>
      <c r="G43" s="1516"/>
      <c r="H43" s="778"/>
      <c r="I43" s="1517"/>
      <c r="J43" s="1518"/>
      <c r="K43" s="1518"/>
      <c r="L43" s="1519"/>
      <c r="M43" s="1518"/>
      <c r="N43" s="1518"/>
      <c r="O43" s="1520"/>
      <c r="P43" s="778"/>
      <c r="Q43" s="1521"/>
      <c r="R43" s="1522"/>
      <c r="S43" s="778"/>
      <c r="T43" s="1523"/>
      <c r="U43" s="1519"/>
      <c r="V43" s="1519"/>
      <c r="W43" s="1519"/>
      <c r="X43" s="1520"/>
      <c r="Y43" s="1524"/>
      <c r="Z43" s="1525"/>
      <c r="AA43" s="778"/>
      <c r="AB43" s="1521"/>
      <c r="AC43" s="1526"/>
      <c r="AD43" s="987"/>
    </row>
    <row r="44" spans="1:30" outlineLevel="1">
      <c r="A44" s="105">
        <v>1331</v>
      </c>
      <c r="B44" s="164" t="s">
        <v>1300</v>
      </c>
      <c r="C44" s="1515"/>
      <c r="D44" s="778"/>
      <c r="E44" s="1516"/>
      <c r="F44" s="1516"/>
      <c r="G44" s="1516"/>
      <c r="H44" s="778"/>
      <c r="I44" s="1517"/>
      <c r="J44" s="1518"/>
      <c r="K44" s="1518"/>
      <c r="L44" s="1519"/>
      <c r="M44" s="1518"/>
      <c r="N44" s="1518"/>
      <c r="O44" s="1520"/>
      <c r="P44" s="778"/>
      <c r="Q44" s="1521"/>
      <c r="R44" s="1522"/>
      <c r="S44" s="778"/>
      <c r="T44" s="1523"/>
      <c r="U44" s="1519"/>
      <c r="V44" s="1519"/>
      <c r="W44" s="1519"/>
      <c r="X44" s="1520"/>
      <c r="Y44" s="1524"/>
      <c r="Z44" s="1525"/>
      <c r="AA44" s="778"/>
      <c r="AB44" s="1521"/>
      <c r="AC44" s="1526"/>
      <c r="AD44" s="987"/>
    </row>
    <row r="45" spans="1:30" outlineLevel="1">
      <c r="A45" s="105">
        <v>1332</v>
      </c>
      <c r="B45" s="164" t="s">
        <v>1301</v>
      </c>
      <c r="C45" s="1515"/>
      <c r="D45" s="778"/>
      <c r="E45" s="1516"/>
      <c r="F45" s="1516"/>
      <c r="G45" s="1516"/>
      <c r="H45" s="778"/>
      <c r="I45" s="1517"/>
      <c r="J45" s="1518"/>
      <c r="K45" s="1518"/>
      <c r="L45" s="1519"/>
      <c r="M45" s="1518"/>
      <c r="N45" s="1518"/>
      <c r="O45" s="1520"/>
      <c r="P45" s="778"/>
      <c r="Q45" s="1521"/>
      <c r="R45" s="1522"/>
      <c r="S45" s="778"/>
      <c r="T45" s="1523"/>
      <c r="U45" s="1519"/>
      <c r="V45" s="1519"/>
      <c r="W45" s="1519"/>
      <c r="X45" s="1520"/>
      <c r="Y45" s="1524"/>
      <c r="Z45" s="1525"/>
      <c r="AA45" s="778"/>
      <c r="AB45" s="1521"/>
      <c r="AC45" s="1526"/>
      <c r="AD45" s="987"/>
    </row>
    <row r="46" spans="1:30" outlineLevel="1">
      <c r="A46" s="105">
        <v>1333</v>
      </c>
      <c r="B46" s="164" t="s">
        <v>1300</v>
      </c>
      <c r="C46" s="1515"/>
      <c r="D46" s="778"/>
      <c r="E46" s="1516"/>
      <c r="F46" s="1516"/>
      <c r="G46" s="1516"/>
      <c r="H46" s="778"/>
      <c r="I46" s="1517"/>
      <c r="J46" s="1518"/>
      <c r="K46" s="1518"/>
      <c r="L46" s="1519"/>
      <c r="M46" s="1518"/>
      <c r="N46" s="1518"/>
      <c r="O46" s="1520"/>
      <c r="P46" s="778"/>
      <c r="Q46" s="1521"/>
      <c r="R46" s="1522"/>
      <c r="S46" s="778"/>
      <c r="T46" s="1523"/>
      <c r="U46" s="1519"/>
      <c r="V46" s="1519"/>
      <c r="W46" s="1519"/>
      <c r="X46" s="1520"/>
      <c r="Y46" s="1524"/>
      <c r="Z46" s="1525"/>
      <c r="AA46" s="778"/>
      <c r="AB46" s="1521"/>
      <c r="AC46" s="1526"/>
      <c r="AD46" s="987"/>
    </row>
    <row r="47" spans="1:30" outlineLevel="1">
      <c r="A47" s="105">
        <v>1400</v>
      </c>
      <c r="B47" s="164" t="s">
        <v>1302</v>
      </c>
      <c r="C47" s="1515"/>
      <c r="D47" s="778"/>
      <c r="E47" s="1516"/>
      <c r="F47" s="1516"/>
      <c r="G47" s="1516"/>
      <c r="H47" s="778"/>
      <c r="I47" s="1517"/>
      <c r="J47" s="1518"/>
      <c r="K47" s="1518"/>
      <c r="L47" s="1519"/>
      <c r="M47" s="1518"/>
      <c r="N47" s="1518"/>
      <c r="O47" s="1520"/>
      <c r="P47" s="778"/>
      <c r="Q47" s="1521"/>
      <c r="R47" s="1522"/>
      <c r="S47" s="778"/>
      <c r="T47" s="1523"/>
      <c r="U47" s="1519"/>
      <c r="V47" s="1519"/>
      <c r="W47" s="1519"/>
      <c r="X47" s="1520"/>
      <c r="Y47" s="1524"/>
      <c r="Z47" s="1525"/>
      <c r="AA47" s="778"/>
      <c r="AB47" s="1521"/>
      <c r="AC47" s="1526"/>
      <c r="AD47" s="987"/>
    </row>
    <row r="48" spans="1:30" outlineLevel="1">
      <c r="A48" s="105">
        <v>1401</v>
      </c>
      <c r="B48" s="164" t="s">
        <v>1302</v>
      </c>
      <c r="C48" s="1515"/>
      <c r="D48" s="778"/>
      <c r="E48" s="1516"/>
      <c r="F48" s="1516"/>
      <c r="G48" s="1516"/>
      <c r="H48" s="778"/>
      <c r="I48" s="1517"/>
      <c r="J48" s="1518"/>
      <c r="K48" s="1518"/>
      <c r="L48" s="1519"/>
      <c r="M48" s="1518"/>
      <c r="N48" s="1518"/>
      <c r="O48" s="1520"/>
      <c r="P48" s="778"/>
      <c r="Q48" s="1521"/>
      <c r="R48" s="1522"/>
      <c r="S48" s="778"/>
      <c r="T48" s="1523"/>
      <c r="U48" s="1519"/>
      <c r="V48" s="1519"/>
      <c r="W48" s="1519"/>
      <c r="X48" s="1520"/>
      <c r="Y48" s="1524"/>
      <c r="Z48" s="1525"/>
      <c r="AA48" s="778"/>
      <c r="AB48" s="1521"/>
      <c r="AC48" s="1526"/>
      <c r="AD48" s="987"/>
    </row>
    <row r="49" spans="1:30" outlineLevel="1">
      <c r="A49" s="105">
        <v>1402</v>
      </c>
      <c r="B49" s="164" t="s">
        <v>1302</v>
      </c>
      <c r="C49" s="1515"/>
      <c r="D49" s="778"/>
      <c r="E49" s="1516"/>
      <c r="F49" s="1516"/>
      <c r="G49" s="1516"/>
      <c r="H49" s="778"/>
      <c r="I49" s="1517"/>
      <c r="J49" s="1518"/>
      <c r="K49" s="1518"/>
      <c r="L49" s="1519"/>
      <c r="M49" s="1518"/>
      <c r="N49" s="1518"/>
      <c r="O49" s="1520"/>
      <c r="P49" s="778"/>
      <c r="Q49" s="1521"/>
      <c r="R49" s="1522"/>
      <c r="S49" s="778"/>
      <c r="T49" s="1523"/>
      <c r="U49" s="1519"/>
      <c r="V49" s="1519"/>
      <c r="W49" s="1519"/>
      <c r="X49" s="1520"/>
      <c r="Y49" s="1524"/>
      <c r="Z49" s="1525"/>
      <c r="AA49" s="778"/>
      <c r="AB49" s="1521"/>
      <c r="AC49" s="1526"/>
      <c r="AD49" s="987"/>
    </row>
    <row r="50" spans="1:30" outlineLevel="1">
      <c r="A50" s="105">
        <v>1410</v>
      </c>
      <c r="B50" s="164" t="s">
        <v>1303</v>
      </c>
      <c r="C50" s="1515"/>
      <c r="D50" s="778"/>
      <c r="E50" s="1516"/>
      <c r="F50" s="1516"/>
      <c r="G50" s="1516"/>
      <c r="H50" s="778"/>
      <c r="I50" s="1517"/>
      <c r="J50" s="1518"/>
      <c r="K50" s="1518"/>
      <c r="L50" s="1519"/>
      <c r="M50" s="1518"/>
      <c r="N50" s="1518"/>
      <c r="O50" s="1520"/>
      <c r="P50" s="778"/>
      <c r="Q50" s="1521"/>
      <c r="R50" s="1522"/>
      <c r="S50" s="778"/>
      <c r="T50" s="1523"/>
      <c r="U50" s="1519"/>
      <c r="V50" s="1519"/>
      <c r="W50" s="1519"/>
      <c r="X50" s="1520"/>
      <c r="Y50" s="1524"/>
      <c r="Z50" s="1525"/>
      <c r="AA50" s="778"/>
      <c r="AB50" s="1521"/>
      <c r="AC50" s="1526"/>
      <c r="AD50" s="987"/>
    </row>
    <row r="51" spans="1:30" outlineLevel="1">
      <c r="A51" s="105">
        <v>1420</v>
      </c>
      <c r="B51" s="164" t="s">
        <v>1304</v>
      </c>
      <c r="C51" s="1515"/>
      <c r="D51" s="778"/>
      <c r="E51" s="1516"/>
      <c r="F51" s="1516"/>
      <c r="G51" s="1516"/>
      <c r="H51" s="778"/>
      <c r="I51" s="1517"/>
      <c r="J51" s="1518"/>
      <c r="K51" s="1518"/>
      <c r="L51" s="1519"/>
      <c r="M51" s="1518"/>
      <c r="N51" s="1518"/>
      <c r="O51" s="1520"/>
      <c r="P51" s="778"/>
      <c r="Q51" s="1521"/>
      <c r="R51" s="1522"/>
      <c r="S51" s="778"/>
      <c r="T51" s="1523"/>
      <c r="U51" s="1519"/>
      <c r="V51" s="1519"/>
      <c r="W51" s="1519"/>
      <c r="X51" s="1520"/>
      <c r="Y51" s="1524"/>
      <c r="Z51" s="1525"/>
      <c r="AA51" s="778"/>
      <c r="AB51" s="1521"/>
      <c r="AC51" s="1526"/>
      <c r="AD51" s="987"/>
    </row>
    <row r="52" spans="1:30" outlineLevel="1">
      <c r="A52" s="105">
        <v>1430</v>
      </c>
      <c r="B52" s="164" t="s">
        <v>1305</v>
      </c>
      <c r="C52" s="1515"/>
      <c r="D52" s="778"/>
      <c r="E52" s="1516"/>
      <c r="F52" s="1516"/>
      <c r="G52" s="1516"/>
      <c r="H52" s="778"/>
      <c r="I52" s="1517"/>
      <c r="J52" s="1518"/>
      <c r="K52" s="1518"/>
      <c r="L52" s="1519"/>
      <c r="M52" s="1518"/>
      <c r="N52" s="1518"/>
      <c r="O52" s="1520"/>
      <c r="P52" s="778"/>
      <c r="Q52" s="1521"/>
      <c r="R52" s="1522"/>
      <c r="S52" s="778"/>
      <c r="T52" s="1523"/>
      <c r="U52" s="1519"/>
      <c r="V52" s="1519"/>
      <c r="W52" s="1519"/>
      <c r="X52" s="1520"/>
      <c r="Y52" s="1524"/>
      <c r="Z52" s="1525"/>
      <c r="AA52" s="778"/>
      <c r="AB52" s="1521"/>
      <c r="AC52" s="1526"/>
      <c r="AD52" s="987"/>
    </row>
    <row r="53" spans="1:30" outlineLevel="1">
      <c r="A53" s="105">
        <v>1431</v>
      </c>
      <c r="B53" s="164" t="s">
        <v>1306</v>
      </c>
      <c r="C53" s="1515"/>
      <c r="D53" s="778"/>
      <c r="E53" s="1516"/>
      <c r="F53" s="1516"/>
      <c r="G53" s="1516"/>
      <c r="H53" s="778"/>
      <c r="I53" s="1517"/>
      <c r="J53" s="1518"/>
      <c r="K53" s="1518"/>
      <c r="L53" s="1519"/>
      <c r="M53" s="1518"/>
      <c r="N53" s="1518"/>
      <c r="O53" s="1520"/>
      <c r="P53" s="778"/>
      <c r="Q53" s="1521"/>
      <c r="R53" s="1522"/>
      <c r="S53" s="778"/>
      <c r="T53" s="1523"/>
      <c r="U53" s="1519"/>
      <c r="V53" s="1519"/>
      <c r="W53" s="1519"/>
      <c r="X53" s="1520"/>
      <c r="Y53" s="1524"/>
      <c r="Z53" s="1525"/>
      <c r="AA53" s="778"/>
      <c r="AB53" s="1521"/>
      <c r="AC53" s="1526"/>
      <c r="AD53" s="987"/>
    </row>
    <row r="54" spans="1:30" outlineLevel="1">
      <c r="A54" s="105">
        <v>1432</v>
      </c>
      <c r="B54" s="164" t="s">
        <v>1307</v>
      </c>
      <c r="C54" s="1515"/>
      <c r="D54" s="778"/>
      <c r="E54" s="1516"/>
      <c r="F54" s="1516"/>
      <c r="G54" s="1516"/>
      <c r="H54" s="778"/>
      <c r="I54" s="1517"/>
      <c r="J54" s="1518"/>
      <c r="K54" s="1518"/>
      <c r="L54" s="1519"/>
      <c r="M54" s="1518"/>
      <c r="N54" s="1518"/>
      <c r="O54" s="1520"/>
      <c r="P54" s="778"/>
      <c r="Q54" s="1521"/>
      <c r="R54" s="1522"/>
      <c r="S54" s="778"/>
      <c r="T54" s="1523"/>
      <c r="U54" s="1519"/>
      <c r="V54" s="1519"/>
      <c r="W54" s="1519"/>
      <c r="X54" s="1520"/>
      <c r="Y54" s="1524"/>
      <c r="Z54" s="1525"/>
      <c r="AA54" s="778"/>
      <c r="AB54" s="1521"/>
      <c r="AC54" s="1526"/>
      <c r="AD54" s="987"/>
    </row>
    <row r="55" spans="1:30" outlineLevel="1">
      <c r="A55" s="105">
        <v>1433</v>
      </c>
      <c r="B55" s="164" t="s">
        <v>1307</v>
      </c>
      <c r="C55" s="1515"/>
      <c r="D55" s="778"/>
      <c r="E55" s="1516"/>
      <c r="F55" s="1516"/>
      <c r="G55" s="1516"/>
      <c r="H55" s="778"/>
      <c r="I55" s="1517"/>
      <c r="J55" s="1518"/>
      <c r="K55" s="1518"/>
      <c r="L55" s="1519"/>
      <c r="M55" s="1518"/>
      <c r="N55" s="1518"/>
      <c r="O55" s="1520"/>
      <c r="P55" s="778"/>
      <c r="Q55" s="1521"/>
      <c r="R55" s="1522"/>
      <c r="S55" s="778"/>
      <c r="T55" s="1523"/>
      <c r="U55" s="1519"/>
      <c r="V55" s="1519"/>
      <c r="W55" s="1519"/>
      <c r="X55" s="1520"/>
      <c r="Y55" s="1524"/>
      <c r="Z55" s="1525"/>
      <c r="AA55" s="778"/>
      <c r="AB55" s="1521"/>
      <c r="AC55" s="1526"/>
      <c r="AD55" s="987"/>
    </row>
    <row r="56" spans="1:30" outlineLevel="1">
      <c r="A56" s="105">
        <v>1434</v>
      </c>
      <c r="B56" s="164" t="s">
        <v>1307</v>
      </c>
      <c r="C56" s="1515"/>
      <c r="D56" s="778"/>
      <c r="E56" s="1516"/>
      <c r="F56" s="1516"/>
      <c r="G56" s="1516"/>
      <c r="H56" s="778"/>
      <c r="I56" s="1517"/>
      <c r="J56" s="1518"/>
      <c r="K56" s="1518"/>
      <c r="L56" s="1519"/>
      <c r="M56" s="1518"/>
      <c r="N56" s="1518"/>
      <c r="O56" s="1520"/>
      <c r="P56" s="778"/>
      <c r="Q56" s="1521"/>
      <c r="R56" s="1522"/>
      <c r="S56" s="778"/>
      <c r="T56" s="1523"/>
      <c r="U56" s="1519"/>
      <c r="V56" s="1519"/>
      <c r="W56" s="1519"/>
      <c r="X56" s="1520"/>
      <c r="Y56" s="1524"/>
      <c r="Z56" s="1525"/>
      <c r="AA56" s="778"/>
      <c r="AB56" s="1521"/>
      <c r="AC56" s="1526"/>
      <c r="AD56" s="987"/>
    </row>
    <row r="57" spans="1:30" outlineLevel="1">
      <c r="A57" s="105">
        <v>1435</v>
      </c>
      <c r="B57" s="164" t="s">
        <v>1307</v>
      </c>
      <c r="C57" s="1515"/>
      <c r="D57" s="778"/>
      <c r="E57" s="1516"/>
      <c r="F57" s="1516"/>
      <c r="G57" s="1516"/>
      <c r="H57" s="778"/>
      <c r="I57" s="1517"/>
      <c r="J57" s="1518"/>
      <c r="K57" s="1518"/>
      <c r="L57" s="1519"/>
      <c r="M57" s="1518"/>
      <c r="N57" s="1518"/>
      <c r="O57" s="1520"/>
      <c r="P57" s="778"/>
      <c r="Q57" s="1521"/>
      <c r="R57" s="1522"/>
      <c r="S57" s="778"/>
      <c r="T57" s="1523"/>
      <c r="U57" s="1519"/>
      <c r="V57" s="1519"/>
      <c r="W57" s="1519"/>
      <c r="X57" s="1520"/>
      <c r="Y57" s="1524"/>
      <c r="Z57" s="1525"/>
      <c r="AA57" s="778"/>
      <c r="AB57" s="1521"/>
      <c r="AC57" s="1526"/>
      <c r="AD57" s="987"/>
    </row>
    <row r="58" spans="1:30" outlineLevel="1">
      <c r="A58" s="105">
        <v>1436</v>
      </c>
      <c r="B58" s="164" t="s">
        <v>1305</v>
      </c>
      <c r="C58" s="1515"/>
      <c r="D58" s="778"/>
      <c r="E58" s="1516"/>
      <c r="F58" s="1516"/>
      <c r="G58" s="1516"/>
      <c r="H58" s="778"/>
      <c r="I58" s="1517"/>
      <c r="J58" s="1518"/>
      <c r="K58" s="1518"/>
      <c r="L58" s="1519"/>
      <c r="M58" s="1518"/>
      <c r="N58" s="1518"/>
      <c r="O58" s="1520"/>
      <c r="P58" s="778"/>
      <c r="Q58" s="1521"/>
      <c r="R58" s="1522"/>
      <c r="S58" s="778"/>
      <c r="T58" s="1523"/>
      <c r="U58" s="1519"/>
      <c r="V58" s="1519"/>
      <c r="W58" s="1519"/>
      <c r="X58" s="1520"/>
      <c r="Y58" s="1524"/>
      <c r="Z58" s="1525"/>
      <c r="AA58" s="778"/>
      <c r="AB58" s="1521"/>
      <c r="AC58" s="1526"/>
      <c r="AD58" s="987"/>
    </row>
    <row r="59" spans="1:30" outlineLevel="1">
      <c r="A59" s="105">
        <v>1437</v>
      </c>
      <c r="B59" s="164" t="s">
        <v>1307</v>
      </c>
      <c r="C59" s="1515"/>
      <c r="D59" s="778"/>
      <c r="E59" s="1516"/>
      <c r="F59" s="1516"/>
      <c r="G59" s="1516"/>
      <c r="H59" s="778"/>
      <c r="I59" s="1517"/>
      <c r="J59" s="1518"/>
      <c r="K59" s="1518"/>
      <c r="L59" s="1519"/>
      <c r="M59" s="1518"/>
      <c r="N59" s="1518"/>
      <c r="O59" s="1520"/>
      <c r="P59" s="778"/>
      <c r="Q59" s="1521"/>
      <c r="R59" s="1522"/>
      <c r="S59" s="778"/>
      <c r="T59" s="1523"/>
      <c r="U59" s="1519"/>
      <c r="V59" s="1519"/>
      <c r="W59" s="1519"/>
      <c r="X59" s="1520"/>
      <c r="Y59" s="1524"/>
      <c r="Z59" s="1525"/>
      <c r="AA59" s="778"/>
      <c r="AB59" s="1521"/>
      <c r="AC59" s="1526"/>
      <c r="AD59" s="987"/>
    </row>
    <row r="60" spans="1:30" outlineLevel="1">
      <c r="A60" s="105">
        <v>1441</v>
      </c>
      <c r="B60" s="164" t="s">
        <v>1309</v>
      </c>
      <c r="C60" s="1515"/>
      <c r="D60" s="778"/>
      <c r="E60" s="1516"/>
      <c r="F60" s="1516"/>
      <c r="G60" s="1516"/>
      <c r="H60" s="778"/>
      <c r="I60" s="1517"/>
      <c r="J60" s="1518"/>
      <c r="K60" s="1518"/>
      <c r="L60" s="1519"/>
      <c r="M60" s="1518"/>
      <c r="N60" s="1518"/>
      <c r="O60" s="1520"/>
      <c r="P60" s="778"/>
      <c r="Q60" s="1521"/>
      <c r="R60" s="1522"/>
      <c r="S60" s="778"/>
      <c r="T60" s="1523"/>
      <c r="U60" s="1519"/>
      <c r="V60" s="1519"/>
      <c r="W60" s="1519"/>
      <c r="X60" s="1520"/>
      <c r="Y60" s="1524"/>
      <c r="Z60" s="1525"/>
      <c r="AA60" s="778"/>
      <c r="AB60" s="1521"/>
      <c r="AC60" s="1526"/>
      <c r="AD60" s="987"/>
    </row>
    <row r="61" spans="1:30" outlineLevel="1">
      <c r="A61" s="105">
        <v>1442</v>
      </c>
      <c r="B61" s="164" t="s">
        <v>1308</v>
      </c>
      <c r="C61" s="1515"/>
      <c r="D61" s="778"/>
      <c r="E61" s="1516"/>
      <c r="F61" s="1516"/>
      <c r="G61" s="1516"/>
      <c r="H61" s="778"/>
      <c r="I61" s="1517"/>
      <c r="J61" s="1518"/>
      <c r="K61" s="1518"/>
      <c r="L61" s="1519"/>
      <c r="M61" s="1518"/>
      <c r="N61" s="1518"/>
      <c r="O61" s="1520"/>
      <c r="P61" s="778"/>
      <c r="Q61" s="1521"/>
      <c r="R61" s="1522"/>
      <c r="S61" s="778"/>
      <c r="T61" s="1523"/>
      <c r="U61" s="1519"/>
      <c r="V61" s="1519"/>
      <c r="W61" s="1519"/>
      <c r="X61" s="1520"/>
      <c r="Y61" s="1524"/>
      <c r="Z61" s="1525"/>
      <c r="AA61" s="778"/>
      <c r="AB61" s="1521"/>
      <c r="AC61" s="1526"/>
      <c r="AD61" s="987"/>
    </row>
    <row r="62" spans="1:30" outlineLevel="1">
      <c r="A62" s="105">
        <v>1443</v>
      </c>
      <c r="B62" s="164" t="s">
        <v>1308</v>
      </c>
      <c r="C62" s="1515"/>
      <c r="D62" s="778"/>
      <c r="E62" s="1516"/>
      <c r="F62" s="1516"/>
      <c r="G62" s="1516"/>
      <c r="H62" s="778"/>
      <c r="I62" s="1517"/>
      <c r="J62" s="1518"/>
      <c r="K62" s="1518"/>
      <c r="L62" s="1519"/>
      <c r="M62" s="1518"/>
      <c r="N62" s="1518"/>
      <c r="O62" s="1520"/>
      <c r="P62" s="778"/>
      <c r="Q62" s="1521"/>
      <c r="R62" s="1522"/>
      <c r="S62" s="778"/>
      <c r="T62" s="1523"/>
      <c r="U62" s="1519"/>
      <c r="V62" s="1519"/>
      <c r="W62" s="1519"/>
      <c r="X62" s="1520"/>
      <c r="Y62" s="1524"/>
      <c r="Z62" s="1525"/>
      <c r="AA62" s="778"/>
      <c r="AB62" s="1521"/>
      <c r="AC62" s="1526"/>
      <c r="AD62" s="987"/>
    </row>
    <row r="63" spans="1:30" outlineLevel="1">
      <c r="A63" s="105">
        <v>1444</v>
      </c>
      <c r="B63" s="164" t="s">
        <v>1308</v>
      </c>
      <c r="C63" s="1515"/>
      <c r="D63" s="778"/>
      <c r="E63" s="1516"/>
      <c r="F63" s="1516"/>
      <c r="G63" s="1516"/>
      <c r="H63" s="778"/>
      <c r="I63" s="1517"/>
      <c r="J63" s="1518"/>
      <c r="K63" s="1518"/>
      <c r="L63" s="1519"/>
      <c r="M63" s="1518"/>
      <c r="N63" s="1518"/>
      <c r="O63" s="1520"/>
      <c r="P63" s="778"/>
      <c r="Q63" s="1521"/>
      <c r="R63" s="1522"/>
      <c r="S63" s="778"/>
      <c r="T63" s="1523"/>
      <c r="U63" s="1519"/>
      <c r="V63" s="1519"/>
      <c r="W63" s="1519"/>
      <c r="X63" s="1520"/>
      <c r="Y63" s="1524"/>
      <c r="Z63" s="1525"/>
      <c r="AA63" s="778"/>
      <c r="AB63" s="1521"/>
      <c r="AC63" s="1526"/>
      <c r="AD63" s="987"/>
    </row>
    <row r="64" spans="1:30" outlineLevel="1">
      <c r="A64" s="105">
        <v>1450</v>
      </c>
      <c r="B64" s="164" t="s">
        <v>1310</v>
      </c>
      <c r="C64" s="1515"/>
      <c r="D64" s="778"/>
      <c r="E64" s="1516"/>
      <c r="F64" s="1516"/>
      <c r="G64" s="1516"/>
      <c r="H64" s="778"/>
      <c r="I64" s="1517"/>
      <c r="J64" s="1518"/>
      <c r="K64" s="1518"/>
      <c r="L64" s="1519"/>
      <c r="M64" s="1518"/>
      <c r="N64" s="1518"/>
      <c r="O64" s="1520"/>
      <c r="P64" s="778"/>
      <c r="Q64" s="1521"/>
      <c r="R64" s="1522"/>
      <c r="S64" s="778"/>
      <c r="T64" s="1523"/>
      <c r="U64" s="1519"/>
      <c r="V64" s="1519"/>
      <c r="W64" s="1519"/>
      <c r="X64" s="1520"/>
      <c r="Y64" s="1524"/>
      <c r="Z64" s="1525"/>
      <c r="AA64" s="778"/>
      <c r="AB64" s="1521"/>
      <c r="AC64" s="1526"/>
      <c r="AD64" s="987"/>
    </row>
    <row r="65" spans="1:30" outlineLevel="1">
      <c r="A65" s="105">
        <v>1451</v>
      </c>
      <c r="B65" s="164" t="s">
        <v>1311</v>
      </c>
      <c r="C65" s="1515"/>
      <c r="D65" s="778"/>
      <c r="E65" s="1516"/>
      <c r="F65" s="1516"/>
      <c r="G65" s="1516"/>
      <c r="H65" s="778"/>
      <c r="I65" s="1517"/>
      <c r="J65" s="1518"/>
      <c r="K65" s="1518"/>
      <c r="L65" s="1519"/>
      <c r="M65" s="1518"/>
      <c r="N65" s="1518"/>
      <c r="O65" s="1520"/>
      <c r="P65" s="778"/>
      <c r="Q65" s="1521"/>
      <c r="R65" s="1522"/>
      <c r="S65" s="778"/>
      <c r="T65" s="1523"/>
      <c r="U65" s="1519"/>
      <c r="V65" s="1519"/>
      <c r="W65" s="1519"/>
      <c r="X65" s="1520"/>
      <c r="Y65" s="1524"/>
      <c r="Z65" s="1525"/>
      <c r="AA65" s="778"/>
      <c r="AB65" s="1521"/>
      <c r="AC65" s="1526"/>
      <c r="AD65" s="987"/>
    </row>
    <row r="66" spans="1:30" outlineLevel="1">
      <c r="A66" s="105">
        <v>1452</v>
      </c>
      <c r="B66" s="164" t="s">
        <v>1311</v>
      </c>
      <c r="C66" s="1515"/>
      <c r="D66" s="778"/>
      <c r="E66" s="1516"/>
      <c r="F66" s="1516"/>
      <c r="G66" s="1516"/>
      <c r="H66" s="778"/>
      <c r="I66" s="1517"/>
      <c r="J66" s="1518"/>
      <c r="K66" s="1518"/>
      <c r="L66" s="1519"/>
      <c r="M66" s="1518"/>
      <c r="N66" s="1518"/>
      <c r="O66" s="1520"/>
      <c r="P66" s="778"/>
      <c r="Q66" s="1521"/>
      <c r="R66" s="1522"/>
      <c r="S66" s="778"/>
      <c r="T66" s="1523"/>
      <c r="U66" s="1519"/>
      <c r="V66" s="1519"/>
      <c r="W66" s="1519"/>
      <c r="X66" s="1520"/>
      <c r="Y66" s="1524"/>
      <c r="Z66" s="1525"/>
      <c r="AA66" s="778"/>
      <c r="AB66" s="1521"/>
      <c r="AC66" s="1526"/>
      <c r="AD66" s="987"/>
    </row>
    <row r="67" spans="1:30" outlineLevel="1">
      <c r="A67" s="105">
        <v>1453</v>
      </c>
      <c r="B67" s="164" t="s">
        <v>1311</v>
      </c>
      <c r="C67" s="1515"/>
      <c r="D67" s="778"/>
      <c r="E67" s="1516"/>
      <c r="F67" s="1516"/>
      <c r="G67" s="1516"/>
      <c r="H67" s="778"/>
      <c r="I67" s="1517"/>
      <c r="J67" s="1518"/>
      <c r="K67" s="1518"/>
      <c r="L67" s="1519"/>
      <c r="M67" s="1518"/>
      <c r="N67" s="1518"/>
      <c r="O67" s="1520"/>
      <c r="P67" s="778"/>
      <c r="Q67" s="1521"/>
      <c r="R67" s="1522"/>
      <c r="S67" s="778"/>
      <c r="T67" s="1523"/>
      <c r="U67" s="1519"/>
      <c r="V67" s="1519"/>
      <c r="W67" s="1519"/>
      <c r="X67" s="1520"/>
      <c r="Y67" s="1524"/>
      <c r="Z67" s="1525"/>
      <c r="AA67" s="778"/>
      <c r="AB67" s="1521"/>
      <c r="AC67" s="1526"/>
      <c r="AD67" s="987"/>
    </row>
    <row r="68" spans="1:30" outlineLevel="1">
      <c r="A68" s="105">
        <v>1454</v>
      </c>
      <c r="B68" s="164" t="s">
        <v>1311</v>
      </c>
      <c r="C68" s="1515"/>
      <c r="D68" s="778"/>
      <c r="E68" s="1516"/>
      <c r="F68" s="1516"/>
      <c r="G68" s="1516"/>
      <c r="H68" s="778"/>
      <c r="I68" s="1517"/>
      <c r="J68" s="1518"/>
      <c r="K68" s="1518"/>
      <c r="L68" s="1519"/>
      <c r="M68" s="1518"/>
      <c r="N68" s="1518"/>
      <c r="O68" s="1520"/>
      <c r="P68" s="778"/>
      <c r="Q68" s="1521"/>
      <c r="R68" s="1522"/>
      <c r="S68" s="778"/>
      <c r="T68" s="1523"/>
      <c r="U68" s="1519"/>
      <c r="V68" s="1519"/>
      <c r="W68" s="1519"/>
      <c r="X68" s="1520"/>
      <c r="Y68" s="1524"/>
      <c r="Z68" s="1525"/>
      <c r="AA68" s="778"/>
      <c r="AB68" s="1521"/>
      <c r="AC68" s="1526"/>
      <c r="AD68" s="987"/>
    </row>
    <row r="69" spans="1:30" outlineLevel="1">
      <c r="A69" s="105">
        <v>1455</v>
      </c>
      <c r="B69" s="164" t="s">
        <v>1312</v>
      </c>
      <c r="C69" s="1515"/>
      <c r="D69" s="778"/>
      <c r="E69" s="1516"/>
      <c r="F69" s="1516"/>
      <c r="G69" s="1516"/>
      <c r="H69" s="778"/>
      <c r="I69" s="1517"/>
      <c r="J69" s="1518"/>
      <c r="K69" s="1518"/>
      <c r="L69" s="1519"/>
      <c r="M69" s="1518"/>
      <c r="N69" s="1518"/>
      <c r="O69" s="1520"/>
      <c r="P69" s="778"/>
      <c r="Q69" s="1521"/>
      <c r="R69" s="1522"/>
      <c r="S69" s="778"/>
      <c r="T69" s="1523"/>
      <c r="U69" s="1519"/>
      <c r="V69" s="1519"/>
      <c r="W69" s="1519"/>
      <c r="X69" s="1520"/>
      <c r="Y69" s="1524"/>
      <c r="Z69" s="1525"/>
      <c r="AA69" s="778"/>
      <c r="AB69" s="1521"/>
      <c r="AC69" s="1526"/>
      <c r="AD69" s="987"/>
    </row>
    <row r="70" spans="1:30" outlineLevel="1">
      <c r="A70" s="105">
        <v>1456</v>
      </c>
      <c r="B70" s="164" t="s">
        <v>1311</v>
      </c>
      <c r="C70" s="1515"/>
      <c r="D70" s="778"/>
      <c r="E70" s="1516"/>
      <c r="F70" s="1516"/>
      <c r="G70" s="1516"/>
      <c r="H70" s="778"/>
      <c r="I70" s="1517"/>
      <c r="J70" s="1518"/>
      <c r="K70" s="1518"/>
      <c r="L70" s="1519"/>
      <c r="M70" s="1518"/>
      <c r="N70" s="1518"/>
      <c r="O70" s="1520"/>
      <c r="P70" s="778"/>
      <c r="Q70" s="1521"/>
      <c r="R70" s="1522"/>
      <c r="S70" s="778"/>
      <c r="T70" s="1523"/>
      <c r="U70" s="1519"/>
      <c r="V70" s="1519"/>
      <c r="W70" s="1519"/>
      <c r="X70" s="1520"/>
      <c r="Y70" s="1524"/>
      <c r="Z70" s="1525"/>
      <c r="AA70" s="778"/>
      <c r="AB70" s="1521"/>
      <c r="AC70" s="1526"/>
      <c r="AD70" s="987"/>
    </row>
    <row r="71" spans="1:30" outlineLevel="1">
      <c r="A71" s="105">
        <v>1457</v>
      </c>
      <c r="B71" s="164" t="s">
        <v>1311</v>
      </c>
      <c r="C71" s="1515"/>
      <c r="D71" s="778"/>
      <c r="E71" s="1516"/>
      <c r="F71" s="1516"/>
      <c r="G71" s="1516"/>
      <c r="H71" s="778"/>
      <c r="I71" s="1517"/>
      <c r="J71" s="1518"/>
      <c r="K71" s="1518"/>
      <c r="L71" s="1519"/>
      <c r="M71" s="1518"/>
      <c r="N71" s="1518"/>
      <c r="O71" s="1520"/>
      <c r="P71" s="778"/>
      <c r="Q71" s="1521"/>
      <c r="R71" s="1522"/>
      <c r="S71" s="778"/>
      <c r="T71" s="1523"/>
      <c r="U71" s="1519"/>
      <c r="V71" s="1519"/>
      <c r="W71" s="1519"/>
      <c r="X71" s="1520"/>
      <c r="Y71" s="1524"/>
      <c r="Z71" s="1525"/>
      <c r="AA71" s="778"/>
      <c r="AB71" s="1521"/>
      <c r="AC71" s="1526"/>
      <c r="AD71" s="987"/>
    </row>
    <row r="72" spans="1:30" outlineLevel="1">
      <c r="A72" s="105">
        <v>1458</v>
      </c>
      <c r="B72" s="164" t="s">
        <v>1311</v>
      </c>
      <c r="C72" s="1515"/>
      <c r="D72" s="778"/>
      <c r="E72" s="1516"/>
      <c r="F72" s="1516"/>
      <c r="G72" s="1516"/>
      <c r="H72" s="778"/>
      <c r="I72" s="1517"/>
      <c r="J72" s="1518"/>
      <c r="K72" s="1518"/>
      <c r="L72" s="1519"/>
      <c r="M72" s="1518"/>
      <c r="N72" s="1518"/>
      <c r="O72" s="1520"/>
      <c r="P72" s="778"/>
      <c r="Q72" s="1521"/>
      <c r="R72" s="1522"/>
      <c r="S72" s="778"/>
      <c r="T72" s="1523"/>
      <c r="U72" s="1519"/>
      <c r="V72" s="1519"/>
      <c r="W72" s="1519"/>
      <c r="X72" s="1520"/>
      <c r="Y72" s="1524"/>
      <c r="Z72" s="1525"/>
      <c r="AA72" s="778"/>
      <c r="AB72" s="1521"/>
      <c r="AC72" s="1526"/>
      <c r="AD72" s="987"/>
    </row>
    <row r="73" spans="1:30" outlineLevel="1">
      <c r="A73" s="105">
        <v>1461</v>
      </c>
      <c r="B73" s="164" t="s">
        <v>1311</v>
      </c>
      <c r="C73" s="1515"/>
      <c r="D73" s="778"/>
      <c r="E73" s="1516"/>
      <c r="F73" s="1516"/>
      <c r="G73" s="1516"/>
      <c r="H73" s="778"/>
      <c r="I73" s="1517"/>
      <c r="J73" s="1518"/>
      <c r="K73" s="1518"/>
      <c r="L73" s="1519"/>
      <c r="M73" s="1518"/>
      <c r="N73" s="1518"/>
      <c r="O73" s="1520"/>
      <c r="P73" s="778"/>
      <c r="Q73" s="1521"/>
      <c r="R73" s="1522"/>
      <c r="S73" s="778"/>
      <c r="T73" s="1523"/>
      <c r="U73" s="1519"/>
      <c r="V73" s="1519"/>
      <c r="W73" s="1519"/>
      <c r="X73" s="1520"/>
      <c r="Y73" s="1524"/>
      <c r="Z73" s="1525"/>
      <c r="AA73" s="778"/>
      <c r="AB73" s="1521"/>
      <c r="AC73" s="1526"/>
      <c r="AD73" s="987"/>
    </row>
    <row r="74" spans="1:30" outlineLevel="1">
      <c r="A74" s="105">
        <v>1462</v>
      </c>
      <c r="B74" s="164" t="s">
        <v>1311</v>
      </c>
      <c r="C74" s="1515"/>
      <c r="D74" s="778"/>
      <c r="E74" s="1516"/>
      <c r="F74" s="1516"/>
      <c r="G74" s="1516"/>
      <c r="H74" s="778"/>
      <c r="I74" s="1517"/>
      <c r="J74" s="1518"/>
      <c r="K74" s="1518"/>
      <c r="L74" s="1519"/>
      <c r="M74" s="1518"/>
      <c r="N74" s="1518"/>
      <c r="O74" s="1520"/>
      <c r="P74" s="778"/>
      <c r="Q74" s="1521"/>
      <c r="R74" s="1522"/>
      <c r="S74" s="778"/>
      <c r="T74" s="1523"/>
      <c r="U74" s="1519"/>
      <c r="V74" s="1519"/>
      <c r="W74" s="1519"/>
      <c r="X74" s="1520"/>
      <c r="Y74" s="1524"/>
      <c r="Z74" s="1525"/>
      <c r="AA74" s="778"/>
      <c r="AB74" s="1521"/>
      <c r="AC74" s="1526"/>
      <c r="AD74" s="987"/>
    </row>
    <row r="75" spans="1:30" outlineLevel="1">
      <c r="A75" s="105">
        <v>1464</v>
      </c>
      <c r="B75" s="164" t="s">
        <v>1311</v>
      </c>
      <c r="C75" s="1515"/>
      <c r="D75" s="778"/>
      <c r="E75" s="1516"/>
      <c r="F75" s="1516"/>
      <c r="G75" s="1516"/>
      <c r="H75" s="778"/>
      <c r="I75" s="1517"/>
      <c r="J75" s="1518"/>
      <c r="K75" s="1518"/>
      <c r="L75" s="1519"/>
      <c r="M75" s="1518"/>
      <c r="N75" s="1518"/>
      <c r="O75" s="1520"/>
      <c r="P75" s="778"/>
      <c r="Q75" s="1521"/>
      <c r="R75" s="1522"/>
      <c r="S75" s="778"/>
      <c r="T75" s="1523"/>
      <c r="U75" s="1519"/>
      <c r="V75" s="1519"/>
      <c r="W75" s="1519"/>
      <c r="X75" s="1520"/>
      <c r="Y75" s="1524"/>
      <c r="Z75" s="1525"/>
      <c r="AA75" s="778"/>
      <c r="AB75" s="1521"/>
      <c r="AC75" s="1526"/>
      <c r="AD75" s="987"/>
    </row>
    <row r="76" spans="1:30" outlineLevel="1">
      <c r="A76" s="105">
        <v>1465</v>
      </c>
      <c r="B76" s="164" t="s">
        <v>1311</v>
      </c>
      <c r="C76" s="1515"/>
      <c r="D76" s="778"/>
      <c r="E76" s="1516"/>
      <c r="F76" s="1516"/>
      <c r="G76" s="1516"/>
      <c r="H76" s="778"/>
      <c r="I76" s="1517"/>
      <c r="J76" s="1518"/>
      <c r="K76" s="1518"/>
      <c r="L76" s="1519"/>
      <c r="M76" s="1518"/>
      <c r="N76" s="1518"/>
      <c r="O76" s="1520"/>
      <c r="P76" s="778"/>
      <c r="Q76" s="1521"/>
      <c r="R76" s="1522"/>
      <c r="S76" s="778"/>
      <c r="T76" s="1523"/>
      <c r="U76" s="1519"/>
      <c r="V76" s="1519"/>
      <c r="W76" s="1519"/>
      <c r="X76" s="1520"/>
      <c r="Y76" s="1524"/>
      <c r="Z76" s="1525"/>
      <c r="AA76" s="778"/>
      <c r="AB76" s="1521"/>
      <c r="AC76" s="1526"/>
      <c r="AD76" s="987"/>
    </row>
    <row r="77" spans="1:30" outlineLevel="1">
      <c r="A77" s="105">
        <v>1466</v>
      </c>
      <c r="B77" s="164" t="s">
        <v>1311</v>
      </c>
      <c r="C77" s="1515"/>
      <c r="D77" s="778"/>
      <c r="E77" s="1516"/>
      <c r="F77" s="1516"/>
      <c r="G77" s="1516"/>
      <c r="H77" s="778"/>
      <c r="I77" s="1517"/>
      <c r="J77" s="1518"/>
      <c r="K77" s="1518"/>
      <c r="L77" s="1519"/>
      <c r="M77" s="1518"/>
      <c r="N77" s="1518"/>
      <c r="O77" s="1520"/>
      <c r="P77" s="778"/>
      <c r="Q77" s="1521"/>
      <c r="R77" s="1522"/>
      <c r="S77" s="778"/>
      <c r="T77" s="1523"/>
      <c r="U77" s="1519"/>
      <c r="V77" s="1519"/>
      <c r="W77" s="1519"/>
      <c r="X77" s="1520"/>
      <c r="Y77" s="1524"/>
      <c r="Z77" s="1525"/>
      <c r="AA77" s="778"/>
      <c r="AB77" s="1521"/>
      <c r="AC77" s="1526"/>
      <c r="AD77" s="987"/>
    </row>
    <row r="78" spans="1:30" outlineLevel="1">
      <c r="A78" s="105">
        <v>1500</v>
      </c>
      <c r="B78" s="164" t="s">
        <v>1314</v>
      </c>
      <c r="C78" s="1515"/>
      <c r="D78" s="778"/>
      <c r="E78" s="1516"/>
      <c r="F78" s="1516"/>
      <c r="G78" s="1516"/>
      <c r="H78" s="778"/>
      <c r="I78" s="1517"/>
      <c r="J78" s="1518"/>
      <c r="K78" s="1518"/>
      <c r="L78" s="1519"/>
      <c r="M78" s="1518"/>
      <c r="N78" s="1518"/>
      <c r="O78" s="1520"/>
      <c r="P78" s="778"/>
      <c r="Q78" s="1521"/>
      <c r="R78" s="1522"/>
      <c r="S78" s="778"/>
      <c r="T78" s="1523"/>
      <c r="U78" s="1519"/>
      <c r="V78" s="1519"/>
      <c r="W78" s="1519"/>
      <c r="X78" s="1520"/>
      <c r="Y78" s="1524"/>
      <c r="Z78" s="1525"/>
      <c r="AA78" s="778"/>
      <c r="AB78" s="1521"/>
      <c r="AC78" s="1526"/>
      <c r="AD78" s="987"/>
    </row>
    <row r="79" spans="1:30" outlineLevel="1">
      <c r="A79" s="105">
        <v>1501</v>
      </c>
      <c r="B79" s="164" t="s">
        <v>1315</v>
      </c>
      <c r="C79" s="1515"/>
      <c r="D79" s="778"/>
      <c r="E79" s="1516"/>
      <c r="F79" s="1516"/>
      <c r="G79" s="1516"/>
      <c r="H79" s="778"/>
      <c r="I79" s="1517"/>
      <c r="J79" s="1518"/>
      <c r="K79" s="1518"/>
      <c r="L79" s="1519"/>
      <c r="M79" s="1518"/>
      <c r="N79" s="1518"/>
      <c r="O79" s="1520"/>
      <c r="P79" s="778"/>
      <c r="Q79" s="1521"/>
      <c r="R79" s="1522"/>
      <c r="S79" s="778"/>
      <c r="T79" s="1523"/>
      <c r="U79" s="1519"/>
      <c r="V79" s="1519"/>
      <c r="W79" s="1519"/>
      <c r="X79" s="1520"/>
      <c r="Y79" s="1524"/>
      <c r="Z79" s="1525"/>
      <c r="AA79" s="778"/>
      <c r="AB79" s="1521"/>
      <c r="AC79" s="1526"/>
      <c r="AD79" s="987"/>
    </row>
    <row r="80" spans="1:30" outlineLevel="1">
      <c r="A80" s="105">
        <v>1502</v>
      </c>
      <c r="B80" s="164" t="s">
        <v>1315</v>
      </c>
      <c r="C80" s="1515"/>
      <c r="D80" s="778"/>
      <c r="E80" s="1516"/>
      <c r="F80" s="1516"/>
      <c r="G80" s="1516"/>
      <c r="H80" s="778"/>
      <c r="I80" s="1517"/>
      <c r="J80" s="1518"/>
      <c r="K80" s="1518"/>
      <c r="L80" s="1519"/>
      <c r="M80" s="1518"/>
      <c r="N80" s="1518"/>
      <c r="O80" s="1520"/>
      <c r="P80" s="778"/>
      <c r="Q80" s="1521"/>
      <c r="R80" s="1522"/>
      <c r="S80" s="778"/>
      <c r="T80" s="1523"/>
      <c r="U80" s="1519"/>
      <c r="V80" s="1519"/>
      <c r="W80" s="1519"/>
      <c r="X80" s="1520"/>
      <c r="Y80" s="1524"/>
      <c r="Z80" s="1525"/>
      <c r="AA80" s="778"/>
      <c r="AB80" s="1521"/>
      <c r="AC80" s="1526"/>
      <c r="AD80" s="987"/>
    </row>
    <row r="81" spans="1:30" outlineLevel="1">
      <c r="A81" s="105">
        <v>1503</v>
      </c>
      <c r="B81" s="164" t="s">
        <v>1315</v>
      </c>
      <c r="C81" s="1515"/>
      <c r="D81" s="778"/>
      <c r="E81" s="1516"/>
      <c r="F81" s="1516"/>
      <c r="G81" s="1516"/>
      <c r="H81" s="778"/>
      <c r="I81" s="1517"/>
      <c r="J81" s="1518"/>
      <c r="K81" s="1518"/>
      <c r="L81" s="1519"/>
      <c r="M81" s="1518"/>
      <c r="N81" s="1518"/>
      <c r="O81" s="1520"/>
      <c r="P81" s="778"/>
      <c r="Q81" s="1521"/>
      <c r="R81" s="1522"/>
      <c r="S81" s="778"/>
      <c r="T81" s="1523"/>
      <c r="U81" s="1519"/>
      <c r="V81" s="1519"/>
      <c r="W81" s="1519"/>
      <c r="X81" s="1520"/>
      <c r="Y81" s="1524"/>
      <c r="Z81" s="1525"/>
      <c r="AA81" s="778"/>
      <c r="AB81" s="1521"/>
      <c r="AC81" s="1526"/>
      <c r="AD81" s="987"/>
    </row>
    <row r="82" spans="1:30" outlineLevel="1">
      <c r="A82" s="105">
        <v>1504</v>
      </c>
      <c r="B82" s="164" t="s">
        <v>1315</v>
      </c>
      <c r="C82" s="1515"/>
      <c r="D82" s="778"/>
      <c r="E82" s="1516"/>
      <c r="F82" s="1516"/>
      <c r="G82" s="1516"/>
      <c r="H82" s="778"/>
      <c r="I82" s="1517"/>
      <c r="J82" s="1518"/>
      <c r="K82" s="1518"/>
      <c r="L82" s="1519"/>
      <c r="M82" s="1518"/>
      <c r="N82" s="1518"/>
      <c r="O82" s="1520"/>
      <c r="P82" s="778"/>
      <c r="Q82" s="1521"/>
      <c r="R82" s="1522"/>
      <c r="S82" s="778"/>
      <c r="T82" s="1523"/>
      <c r="U82" s="1519"/>
      <c r="V82" s="1519"/>
      <c r="W82" s="1519"/>
      <c r="X82" s="1520"/>
      <c r="Y82" s="1524"/>
      <c r="Z82" s="1525"/>
      <c r="AA82" s="778"/>
      <c r="AB82" s="1521"/>
      <c r="AC82" s="1526"/>
      <c r="AD82" s="987"/>
    </row>
    <row r="83" spans="1:30" outlineLevel="1">
      <c r="A83" s="105">
        <v>1505</v>
      </c>
      <c r="B83" s="164" t="s">
        <v>1315</v>
      </c>
      <c r="C83" s="1515"/>
      <c r="D83" s="778"/>
      <c r="E83" s="1516"/>
      <c r="F83" s="1516"/>
      <c r="G83" s="1516"/>
      <c r="H83" s="778"/>
      <c r="I83" s="1517"/>
      <c r="J83" s="1518"/>
      <c r="K83" s="1518"/>
      <c r="L83" s="1519"/>
      <c r="M83" s="1518"/>
      <c r="N83" s="1518"/>
      <c r="O83" s="1520"/>
      <c r="P83" s="778"/>
      <c r="Q83" s="1521"/>
      <c r="R83" s="1522"/>
      <c r="S83" s="778"/>
      <c r="T83" s="1523"/>
      <c r="U83" s="1519"/>
      <c r="V83" s="1519"/>
      <c r="W83" s="1519"/>
      <c r="X83" s="1520"/>
      <c r="Y83" s="1524"/>
      <c r="Z83" s="1525"/>
      <c r="AA83" s="778"/>
      <c r="AB83" s="1521"/>
      <c r="AC83" s="1526"/>
      <c r="AD83" s="987"/>
    </row>
    <row r="84" spans="1:30" outlineLevel="1">
      <c r="A84" s="105">
        <v>1506</v>
      </c>
      <c r="B84" s="164" t="s">
        <v>1315</v>
      </c>
      <c r="C84" s="1515"/>
      <c r="D84" s="778"/>
      <c r="E84" s="1516"/>
      <c r="F84" s="1516"/>
      <c r="G84" s="1516"/>
      <c r="H84" s="778"/>
      <c r="I84" s="1517"/>
      <c r="J84" s="1518"/>
      <c r="K84" s="1518"/>
      <c r="L84" s="1519"/>
      <c r="M84" s="1518"/>
      <c r="N84" s="1518"/>
      <c r="O84" s="1520"/>
      <c r="P84" s="778"/>
      <c r="Q84" s="1521"/>
      <c r="R84" s="1522"/>
      <c r="S84" s="778"/>
      <c r="T84" s="1523"/>
      <c r="U84" s="1519"/>
      <c r="V84" s="1519"/>
      <c r="W84" s="1519"/>
      <c r="X84" s="1520"/>
      <c r="Y84" s="1524"/>
      <c r="Z84" s="1525"/>
      <c r="AA84" s="778"/>
      <c r="AB84" s="1521"/>
      <c r="AC84" s="1526"/>
      <c r="AD84" s="987"/>
    </row>
    <row r="85" spans="1:30" outlineLevel="1">
      <c r="A85" s="105">
        <v>1507</v>
      </c>
      <c r="B85" s="164" t="s">
        <v>1315</v>
      </c>
      <c r="C85" s="1515"/>
      <c r="D85" s="778"/>
      <c r="E85" s="1516"/>
      <c r="F85" s="1516"/>
      <c r="G85" s="1516"/>
      <c r="H85" s="778"/>
      <c r="I85" s="1517"/>
      <c r="J85" s="1518"/>
      <c r="K85" s="1518"/>
      <c r="L85" s="1519"/>
      <c r="M85" s="1518"/>
      <c r="N85" s="1518"/>
      <c r="O85" s="1520"/>
      <c r="P85" s="778"/>
      <c r="Q85" s="1521"/>
      <c r="R85" s="1522"/>
      <c r="S85" s="778"/>
      <c r="T85" s="1523"/>
      <c r="U85" s="1519"/>
      <c r="V85" s="1519"/>
      <c r="W85" s="1519"/>
      <c r="X85" s="1520"/>
      <c r="Y85" s="1524"/>
      <c r="Z85" s="1525"/>
      <c r="AA85" s="778"/>
      <c r="AB85" s="1521"/>
      <c r="AC85" s="1526"/>
      <c r="AD85" s="987"/>
    </row>
    <row r="86" spans="1:30" outlineLevel="1">
      <c r="A86" s="105">
        <v>1508</v>
      </c>
      <c r="B86" s="164" t="s">
        <v>1315</v>
      </c>
      <c r="C86" s="1515"/>
      <c r="D86" s="778"/>
      <c r="E86" s="1516"/>
      <c r="F86" s="1516"/>
      <c r="G86" s="1516"/>
      <c r="H86" s="778"/>
      <c r="I86" s="1517"/>
      <c r="J86" s="1518"/>
      <c r="K86" s="1518"/>
      <c r="L86" s="1519"/>
      <c r="M86" s="1518"/>
      <c r="N86" s="1518"/>
      <c r="O86" s="1520"/>
      <c r="P86" s="778"/>
      <c r="Q86" s="1521"/>
      <c r="R86" s="1522"/>
      <c r="S86" s="778"/>
      <c r="T86" s="1523"/>
      <c r="U86" s="1519"/>
      <c r="V86" s="1519"/>
      <c r="W86" s="1519"/>
      <c r="X86" s="1520"/>
      <c r="Y86" s="1524"/>
      <c r="Z86" s="1525"/>
      <c r="AA86" s="778"/>
      <c r="AB86" s="1521"/>
      <c r="AC86" s="1526"/>
      <c r="AD86" s="987"/>
    </row>
    <row r="87" spans="1:30" outlineLevel="1">
      <c r="A87" s="105">
        <v>1520</v>
      </c>
      <c r="B87" s="164" t="s">
        <v>1316</v>
      </c>
      <c r="C87" s="1515"/>
      <c r="D87" s="778"/>
      <c r="E87" s="1516"/>
      <c r="F87" s="1516"/>
      <c r="G87" s="1516"/>
      <c r="H87" s="778"/>
      <c r="I87" s="1517"/>
      <c r="J87" s="1518"/>
      <c r="K87" s="1518"/>
      <c r="L87" s="1519"/>
      <c r="M87" s="1518"/>
      <c r="N87" s="1518"/>
      <c r="O87" s="1520"/>
      <c r="P87" s="778"/>
      <c r="Q87" s="1521"/>
      <c r="R87" s="1522"/>
      <c r="S87" s="778"/>
      <c r="T87" s="1523"/>
      <c r="U87" s="1519"/>
      <c r="V87" s="1519"/>
      <c r="W87" s="1519"/>
      <c r="X87" s="1520"/>
      <c r="Y87" s="1524"/>
      <c r="Z87" s="1525"/>
      <c r="AA87" s="778"/>
      <c r="AB87" s="1521"/>
      <c r="AC87" s="1526"/>
      <c r="AD87" s="987"/>
    </row>
    <row r="88" spans="1:30" outlineLevel="1">
      <c r="A88" s="105">
        <v>1521</v>
      </c>
      <c r="B88" s="164" t="s">
        <v>1316</v>
      </c>
      <c r="C88" s="1515"/>
      <c r="D88" s="778"/>
      <c r="E88" s="1516"/>
      <c r="F88" s="1516"/>
      <c r="G88" s="1516"/>
      <c r="H88" s="778"/>
      <c r="I88" s="1517"/>
      <c r="J88" s="1518"/>
      <c r="K88" s="1518"/>
      <c r="L88" s="1519"/>
      <c r="M88" s="1518"/>
      <c r="N88" s="1518"/>
      <c r="O88" s="1520"/>
      <c r="P88" s="778"/>
      <c r="Q88" s="1521"/>
      <c r="R88" s="1522"/>
      <c r="S88" s="778"/>
      <c r="T88" s="1523"/>
      <c r="U88" s="1519"/>
      <c r="V88" s="1519"/>
      <c r="W88" s="1519"/>
      <c r="X88" s="1520"/>
      <c r="Y88" s="1524"/>
      <c r="Z88" s="1525"/>
      <c r="AA88" s="778"/>
      <c r="AB88" s="1521"/>
      <c r="AC88" s="1526"/>
      <c r="AD88" s="987"/>
    </row>
    <row r="89" spans="1:30" outlineLevel="1">
      <c r="A89" s="105">
        <v>1560</v>
      </c>
      <c r="B89" s="164" t="s">
        <v>1317</v>
      </c>
      <c r="C89" s="1515"/>
      <c r="D89" s="778"/>
      <c r="E89" s="1516"/>
      <c r="F89" s="1516"/>
      <c r="G89" s="1516"/>
      <c r="H89" s="778"/>
      <c r="I89" s="1517"/>
      <c r="J89" s="1518"/>
      <c r="K89" s="1518"/>
      <c r="L89" s="1519"/>
      <c r="M89" s="1518"/>
      <c r="N89" s="1518"/>
      <c r="O89" s="1520"/>
      <c r="P89" s="778"/>
      <c r="Q89" s="1521"/>
      <c r="R89" s="1522"/>
      <c r="S89" s="778"/>
      <c r="T89" s="1523"/>
      <c r="U89" s="1519"/>
      <c r="V89" s="1519"/>
      <c r="W89" s="1519"/>
      <c r="X89" s="1520"/>
      <c r="Y89" s="1524"/>
      <c r="Z89" s="1525"/>
      <c r="AA89" s="778"/>
      <c r="AB89" s="1521"/>
      <c r="AC89" s="1526"/>
      <c r="AD89" s="987"/>
    </row>
    <row r="90" spans="1:30" ht="12" outlineLevel="1" thickBot="1">
      <c r="A90" s="167">
        <v>1561</v>
      </c>
      <c r="B90" s="164" t="s">
        <v>1317</v>
      </c>
      <c r="C90" s="1515"/>
      <c r="D90" s="778"/>
      <c r="E90" s="1516"/>
      <c r="F90" s="1516"/>
      <c r="G90" s="1516"/>
      <c r="H90" s="778"/>
      <c r="I90" s="1517"/>
      <c r="J90" s="1518"/>
      <c r="K90" s="1518"/>
      <c r="L90" s="1519"/>
      <c r="M90" s="1518"/>
      <c r="N90" s="1518"/>
      <c r="O90" s="1520"/>
      <c r="P90" s="778"/>
      <c r="Q90" s="1521"/>
      <c r="R90" s="1522"/>
      <c r="S90" s="778"/>
      <c r="T90" s="1523"/>
      <c r="U90" s="1519"/>
      <c r="V90" s="1519"/>
      <c r="W90" s="1519"/>
      <c r="X90" s="1520"/>
      <c r="Y90" s="1524"/>
      <c r="Z90" s="1525"/>
      <c r="AA90" s="778"/>
      <c r="AB90" s="1521"/>
      <c r="AC90" s="1526"/>
      <c r="AD90" s="987"/>
    </row>
    <row r="91" spans="1:30" outlineLevel="1">
      <c r="A91" s="165">
        <v>1562</v>
      </c>
      <c r="B91" s="164" t="s">
        <v>1317</v>
      </c>
      <c r="C91" s="1515"/>
      <c r="D91" s="778"/>
      <c r="E91" s="1516"/>
      <c r="F91" s="1516"/>
      <c r="G91" s="1516"/>
      <c r="H91" s="778"/>
      <c r="I91" s="1517"/>
      <c r="J91" s="1518"/>
      <c r="K91" s="1518"/>
      <c r="L91" s="1519"/>
      <c r="M91" s="1518"/>
      <c r="N91" s="1518"/>
      <c r="O91" s="1520"/>
      <c r="P91" s="778"/>
      <c r="Q91" s="1521"/>
      <c r="R91" s="1522"/>
      <c r="S91" s="778"/>
      <c r="T91" s="1523"/>
      <c r="U91" s="1519"/>
      <c r="V91" s="1519"/>
      <c r="W91" s="1519"/>
      <c r="X91" s="1520"/>
      <c r="Y91" s="1524"/>
      <c r="Z91" s="1525"/>
      <c r="AA91" s="778"/>
      <c r="AB91" s="1521"/>
      <c r="AC91" s="1526"/>
      <c r="AD91" s="987"/>
    </row>
    <row r="92" spans="1:30" outlineLevel="1">
      <c r="A92" s="105">
        <v>1563</v>
      </c>
      <c r="B92" s="164" t="s">
        <v>1317</v>
      </c>
      <c r="C92" s="1515"/>
      <c r="D92" s="778"/>
      <c r="E92" s="1516"/>
      <c r="F92" s="1516"/>
      <c r="G92" s="1516"/>
      <c r="H92" s="778"/>
      <c r="I92" s="1517"/>
      <c r="J92" s="1518"/>
      <c r="K92" s="1518"/>
      <c r="L92" s="1519"/>
      <c r="M92" s="1518"/>
      <c r="N92" s="1518"/>
      <c r="O92" s="1520"/>
      <c r="P92" s="778"/>
      <c r="Q92" s="1521"/>
      <c r="R92" s="1522"/>
      <c r="S92" s="778"/>
      <c r="T92" s="1523"/>
      <c r="U92" s="1519"/>
      <c r="V92" s="1519"/>
      <c r="W92" s="1519"/>
      <c r="X92" s="1520"/>
      <c r="Y92" s="1524"/>
      <c r="Z92" s="1525"/>
      <c r="AA92" s="778"/>
      <c r="AB92" s="1521"/>
      <c r="AC92" s="1526"/>
      <c r="AD92" s="987"/>
    </row>
    <row r="93" spans="1:30" outlineLevel="1">
      <c r="A93" s="105">
        <v>1600</v>
      </c>
      <c r="B93" s="164" t="s">
        <v>1318</v>
      </c>
      <c r="C93" s="1515"/>
      <c r="D93" s="778"/>
      <c r="E93" s="1516"/>
      <c r="F93" s="1516"/>
      <c r="G93" s="1516"/>
      <c r="H93" s="778"/>
      <c r="I93" s="1517"/>
      <c r="J93" s="1518"/>
      <c r="K93" s="1518"/>
      <c r="L93" s="1519"/>
      <c r="M93" s="1518"/>
      <c r="N93" s="1518"/>
      <c r="O93" s="1520"/>
      <c r="P93" s="778"/>
      <c r="Q93" s="1521"/>
      <c r="R93" s="1522"/>
      <c r="S93" s="778"/>
      <c r="T93" s="1523"/>
      <c r="U93" s="1519"/>
      <c r="V93" s="1519"/>
      <c r="W93" s="1519"/>
      <c r="X93" s="1520"/>
      <c r="Y93" s="1524"/>
      <c r="Z93" s="1525"/>
      <c r="AA93" s="778"/>
      <c r="AB93" s="1521"/>
      <c r="AC93" s="1526"/>
      <c r="AD93" s="987"/>
    </row>
    <row r="94" spans="1:30" outlineLevel="1">
      <c r="A94" s="105">
        <v>1601</v>
      </c>
      <c r="B94" s="164" t="s">
        <v>1318</v>
      </c>
      <c r="C94" s="1515"/>
      <c r="D94" s="778"/>
      <c r="E94" s="1516"/>
      <c r="F94" s="1516"/>
      <c r="G94" s="1516"/>
      <c r="H94" s="778"/>
      <c r="I94" s="1517"/>
      <c r="J94" s="1518"/>
      <c r="K94" s="1518"/>
      <c r="L94" s="1519"/>
      <c r="M94" s="1518"/>
      <c r="N94" s="1518"/>
      <c r="O94" s="1520"/>
      <c r="P94" s="778"/>
      <c r="Q94" s="1521"/>
      <c r="R94" s="1522"/>
      <c r="S94" s="778"/>
      <c r="T94" s="1523"/>
      <c r="U94" s="1519"/>
      <c r="V94" s="1519"/>
      <c r="W94" s="1519"/>
      <c r="X94" s="1520"/>
      <c r="Y94" s="1524"/>
      <c r="Z94" s="1525"/>
      <c r="AA94" s="778"/>
      <c r="AB94" s="1521"/>
      <c r="AC94" s="1526"/>
      <c r="AD94" s="987"/>
    </row>
    <row r="95" spans="1:30" outlineLevel="1">
      <c r="A95" s="105">
        <v>1602</v>
      </c>
      <c r="B95" s="164" t="s">
        <v>1318</v>
      </c>
      <c r="C95" s="1515"/>
      <c r="D95" s="778"/>
      <c r="E95" s="1516"/>
      <c r="F95" s="1516"/>
      <c r="G95" s="1516"/>
      <c r="H95" s="778"/>
      <c r="I95" s="1517"/>
      <c r="J95" s="1518"/>
      <c r="K95" s="1518"/>
      <c r="L95" s="1519"/>
      <c r="M95" s="1518"/>
      <c r="N95" s="1518"/>
      <c r="O95" s="1520"/>
      <c r="P95" s="778"/>
      <c r="Q95" s="1521"/>
      <c r="R95" s="1522"/>
      <c r="S95" s="778"/>
      <c r="T95" s="1523"/>
      <c r="U95" s="1519"/>
      <c r="V95" s="1519"/>
      <c r="W95" s="1519"/>
      <c r="X95" s="1520"/>
      <c r="Y95" s="1524"/>
      <c r="Z95" s="1525"/>
      <c r="AA95" s="778"/>
      <c r="AB95" s="1521"/>
      <c r="AC95" s="1526"/>
      <c r="AD95" s="987"/>
    </row>
    <row r="96" spans="1:30" outlineLevel="1">
      <c r="A96" s="105">
        <v>1603</v>
      </c>
      <c r="B96" s="164" t="s">
        <v>1318</v>
      </c>
      <c r="C96" s="1515"/>
      <c r="D96" s="778"/>
      <c r="E96" s="1516"/>
      <c r="F96" s="1516"/>
      <c r="G96" s="1516"/>
      <c r="H96" s="778"/>
      <c r="I96" s="1517"/>
      <c r="J96" s="1518"/>
      <c r="K96" s="1518"/>
      <c r="L96" s="1519"/>
      <c r="M96" s="1518"/>
      <c r="N96" s="1518"/>
      <c r="O96" s="1520"/>
      <c r="P96" s="778"/>
      <c r="Q96" s="1521"/>
      <c r="R96" s="1522"/>
      <c r="S96" s="778"/>
      <c r="T96" s="1523"/>
      <c r="U96" s="1519"/>
      <c r="V96" s="1519"/>
      <c r="W96" s="1519"/>
      <c r="X96" s="1520"/>
      <c r="Y96" s="1524"/>
      <c r="Z96" s="1525"/>
      <c r="AA96" s="778"/>
      <c r="AB96" s="1521"/>
      <c r="AC96" s="1526"/>
      <c r="AD96" s="988"/>
    </row>
    <row r="97" spans="1:30" outlineLevel="1">
      <c r="A97" s="105">
        <v>1604</v>
      </c>
      <c r="B97" s="164" t="s">
        <v>1318</v>
      </c>
      <c r="C97" s="1515"/>
      <c r="D97" s="778"/>
      <c r="E97" s="1516"/>
      <c r="F97" s="1516"/>
      <c r="G97" s="1516"/>
      <c r="H97" s="778"/>
      <c r="I97" s="1517"/>
      <c r="J97" s="1518"/>
      <c r="K97" s="1518"/>
      <c r="L97" s="1519"/>
      <c r="M97" s="1518"/>
      <c r="N97" s="1518"/>
      <c r="O97" s="1520"/>
      <c r="P97" s="778"/>
      <c r="Q97" s="1521"/>
      <c r="R97" s="1522"/>
      <c r="S97" s="778"/>
      <c r="T97" s="1523"/>
      <c r="U97" s="1519"/>
      <c r="V97" s="1519"/>
      <c r="W97" s="1519"/>
      <c r="X97" s="1520"/>
      <c r="Y97" s="1524"/>
      <c r="Z97" s="1525"/>
      <c r="AA97" s="778"/>
      <c r="AB97" s="1521"/>
      <c r="AC97" s="1526"/>
      <c r="AD97" s="987"/>
    </row>
    <row r="98" spans="1:30" outlineLevel="1">
      <c r="A98" s="105">
        <v>1605</v>
      </c>
      <c r="B98" s="164" t="s">
        <v>1319</v>
      </c>
      <c r="C98" s="1515"/>
      <c r="D98" s="778"/>
      <c r="E98" s="1516"/>
      <c r="F98" s="1516"/>
      <c r="G98" s="1516"/>
      <c r="H98" s="778"/>
      <c r="I98" s="1517"/>
      <c r="J98" s="1518"/>
      <c r="K98" s="1518"/>
      <c r="L98" s="1519"/>
      <c r="M98" s="1518"/>
      <c r="N98" s="1518"/>
      <c r="O98" s="1520"/>
      <c r="P98" s="778"/>
      <c r="Q98" s="1521"/>
      <c r="R98" s="1522"/>
      <c r="S98" s="778"/>
      <c r="T98" s="1523"/>
      <c r="U98" s="1519"/>
      <c r="V98" s="1519"/>
      <c r="W98" s="1519"/>
      <c r="X98" s="1520"/>
      <c r="Y98" s="1524"/>
      <c r="Z98" s="1525"/>
      <c r="AA98" s="778"/>
      <c r="AB98" s="1521"/>
      <c r="AC98" s="1526"/>
      <c r="AD98" s="987"/>
    </row>
    <row r="99" spans="1:30" outlineLevel="1">
      <c r="A99" s="105">
        <v>1606</v>
      </c>
      <c r="B99" s="164" t="s">
        <v>1318</v>
      </c>
      <c r="C99" s="1515"/>
      <c r="D99" s="778"/>
      <c r="E99" s="1516"/>
      <c r="F99" s="1516"/>
      <c r="G99" s="1516"/>
      <c r="H99" s="778"/>
      <c r="I99" s="1517"/>
      <c r="J99" s="1518"/>
      <c r="K99" s="1518"/>
      <c r="L99" s="1519"/>
      <c r="M99" s="1518"/>
      <c r="N99" s="1518"/>
      <c r="O99" s="1520"/>
      <c r="P99" s="778"/>
      <c r="Q99" s="1521"/>
      <c r="R99" s="1522"/>
      <c r="S99" s="778"/>
      <c r="T99" s="1523"/>
      <c r="U99" s="1519"/>
      <c r="V99" s="1519"/>
      <c r="W99" s="1519"/>
      <c r="X99" s="1520"/>
      <c r="Y99" s="1524"/>
      <c r="Z99" s="1525"/>
      <c r="AA99" s="778"/>
      <c r="AB99" s="1521"/>
      <c r="AC99" s="1526"/>
      <c r="AD99" s="987"/>
    </row>
    <row r="100" spans="1:30" outlineLevel="1">
      <c r="A100" s="105">
        <v>1607</v>
      </c>
      <c r="B100" s="164" t="s">
        <v>1318</v>
      </c>
      <c r="C100" s="1515"/>
      <c r="D100" s="778"/>
      <c r="E100" s="1516"/>
      <c r="F100" s="1516"/>
      <c r="G100" s="1516"/>
      <c r="H100" s="778"/>
      <c r="I100" s="1517"/>
      <c r="J100" s="1518"/>
      <c r="K100" s="1518"/>
      <c r="L100" s="1519"/>
      <c r="M100" s="1518"/>
      <c r="N100" s="1518"/>
      <c r="O100" s="1520"/>
      <c r="P100" s="778"/>
      <c r="Q100" s="1521"/>
      <c r="R100" s="1522"/>
      <c r="S100" s="778"/>
      <c r="T100" s="1523"/>
      <c r="U100" s="1519"/>
      <c r="V100" s="1519"/>
      <c r="W100" s="1519"/>
      <c r="X100" s="1520"/>
      <c r="Y100" s="1524"/>
      <c r="Z100" s="1525"/>
      <c r="AA100" s="778"/>
      <c r="AB100" s="1521"/>
      <c r="AC100" s="1526"/>
      <c r="AD100" s="987"/>
    </row>
    <row r="101" spans="1:30" outlineLevel="1">
      <c r="A101" s="105">
        <v>1620</v>
      </c>
      <c r="B101" s="164" t="s">
        <v>1320</v>
      </c>
      <c r="C101" s="1515"/>
      <c r="D101" s="778"/>
      <c r="E101" s="1516"/>
      <c r="F101" s="1516"/>
      <c r="G101" s="1516"/>
      <c r="H101" s="778"/>
      <c r="I101" s="1517"/>
      <c r="J101" s="1518"/>
      <c r="K101" s="1518"/>
      <c r="L101" s="1519"/>
      <c r="M101" s="1518"/>
      <c r="N101" s="1518"/>
      <c r="O101" s="1520"/>
      <c r="P101" s="778"/>
      <c r="Q101" s="1521"/>
      <c r="R101" s="1522"/>
      <c r="S101" s="778"/>
      <c r="T101" s="1523"/>
      <c r="U101" s="1519"/>
      <c r="V101" s="1519"/>
      <c r="W101" s="1519"/>
      <c r="X101" s="1520"/>
      <c r="Y101" s="1524"/>
      <c r="Z101" s="1525"/>
      <c r="AA101" s="778"/>
      <c r="AB101" s="1521"/>
      <c r="AC101" s="1526"/>
      <c r="AD101" s="987"/>
    </row>
    <row r="102" spans="1:30" outlineLevel="1">
      <c r="A102" s="105">
        <v>1621</v>
      </c>
      <c r="B102" s="164" t="s">
        <v>1320</v>
      </c>
      <c r="C102" s="1515"/>
      <c r="D102" s="778"/>
      <c r="E102" s="1516"/>
      <c r="F102" s="1516"/>
      <c r="G102" s="1516"/>
      <c r="H102" s="778"/>
      <c r="I102" s="1517"/>
      <c r="J102" s="1518"/>
      <c r="K102" s="1518"/>
      <c r="L102" s="1519"/>
      <c r="M102" s="1518"/>
      <c r="N102" s="1518"/>
      <c r="O102" s="1520"/>
      <c r="P102" s="778"/>
      <c r="Q102" s="1521"/>
      <c r="R102" s="1522"/>
      <c r="S102" s="778"/>
      <c r="T102" s="1523"/>
      <c r="U102" s="1519"/>
      <c r="V102" s="1519"/>
      <c r="W102" s="1519"/>
      <c r="X102" s="1520"/>
      <c r="Y102" s="1524"/>
      <c r="Z102" s="1525"/>
      <c r="AA102" s="778"/>
      <c r="AB102" s="1521"/>
      <c r="AC102" s="1526"/>
      <c r="AD102" s="987"/>
    </row>
    <row r="103" spans="1:30" outlineLevel="1">
      <c r="A103" s="105">
        <v>1630</v>
      </c>
      <c r="B103" s="164" t="s">
        <v>1321</v>
      </c>
      <c r="C103" s="1515"/>
      <c r="D103" s="778"/>
      <c r="E103" s="1516"/>
      <c r="F103" s="1516"/>
      <c r="G103" s="1516"/>
      <c r="H103" s="778"/>
      <c r="I103" s="1517"/>
      <c r="J103" s="1518"/>
      <c r="K103" s="1518"/>
      <c r="L103" s="1519"/>
      <c r="M103" s="1518"/>
      <c r="N103" s="1518"/>
      <c r="O103" s="1520"/>
      <c r="P103" s="778"/>
      <c r="Q103" s="1521"/>
      <c r="R103" s="1522"/>
      <c r="S103" s="778"/>
      <c r="T103" s="1523"/>
      <c r="U103" s="1519"/>
      <c r="V103" s="1519"/>
      <c r="W103" s="1519"/>
      <c r="X103" s="1520"/>
      <c r="Y103" s="1524"/>
      <c r="Z103" s="1525"/>
      <c r="AA103" s="778"/>
      <c r="AB103" s="1521"/>
      <c r="AC103" s="1526"/>
      <c r="AD103" s="987"/>
    </row>
    <row r="104" spans="1:30" outlineLevel="1">
      <c r="A104" s="105">
        <v>1631</v>
      </c>
      <c r="B104" s="164" t="s">
        <v>1321</v>
      </c>
      <c r="C104" s="1515"/>
      <c r="D104" s="778"/>
      <c r="E104" s="1516"/>
      <c r="F104" s="1516"/>
      <c r="G104" s="1516"/>
      <c r="H104" s="778"/>
      <c r="I104" s="1517"/>
      <c r="J104" s="1518"/>
      <c r="K104" s="1518"/>
      <c r="L104" s="1519"/>
      <c r="M104" s="1518"/>
      <c r="N104" s="1518"/>
      <c r="O104" s="1520"/>
      <c r="P104" s="778"/>
      <c r="Q104" s="1521"/>
      <c r="R104" s="1522"/>
      <c r="S104" s="778"/>
      <c r="T104" s="1523"/>
      <c r="U104" s="1519"/>
      <c r="V104" s="1519"/>
      <c r="W104" s="1519"/>
      <c r="X104" s="1520"/>
      <c r="Y104" s="1524"/>
      <c r="Z104" s="1525"/>
      <c r="AA104" s="778"/>
      <c r="AB104" s="1521"/>
      <c r="AC104" s="1526"/>
      <c r="AD104" s="987"/>
    </row>
    <row r="105" spans="1:30" outlineLevel="1">
      <c r="A105" s="105">
        <v>1750</v>
      </c>
      <c r="B105" s="164" t="s">
        <v>1322</v>
      </c>
      <c r="C105" s="1515"/>
      <c r="D105" s="778"/>
      <c r="E105" s="1516"/>
      <c r="F105" s="1516"/>
      <c r="G105" s="1516"/>
      <c r="H105" s="778"/>
      <c r="I105" s="1517"/>
      <c r="J105" s="1518"/>
      <c r="K105" s="1518"/>
      <c r="L105" s="1519"/>
      <c r="M105" s="1518"/>
      <c r="N105" s="1518"/>
      <c r="O105" s="1520"/>
      <c r="P105" s="778"/>
      <c r="Q105" s="1521"/>
      <c r="R105" s="1522"/>
      <c r="S105" s="778"/>
      <c r="T105" s="1523"/>
      <c r="U105" s="1519"/>
      <c r="V105" s="1519"/>
      <c r="W105" s="1519"/>
      <c r="X105" s="1520"/>
      <c r="Y105" s="1524"/>
      <c r="Z105" s="1525"/>
      <c r="AA105" s="778"/>
      <c r="AB105" s="1521"/>
      <c r="AC105" s="1526"/>
      <c r="AD105" s="987"/>
    </row>
    <row r="106" spans="1:30" outlineLevel="1">
      <c r="A106" s="105">
        <v>1751</v>
      </c>
      <c r="B106" s="164" t="s">
        <v>1322</v>
      </c>
      <c r="C106" s="1515"/>
      <c r="D106" s="778"/>
      <c r="E106" s="1516"/>
      <c r="F106" s="1516"/>
      <c r="G106" s="1516"/>
      <c r="H106" s="778"/>
      <c r="I106" s="1517"/>
      <c r="J106" s="1518"/>
      <c r="K106" s="1518"/>
      <c r="L106" s="1519"/>
      <c r="M106" s="1518"/>
      <c r="N106" s="1518"/>
      <c r="O106" s="1520"/>
      <c r="P106" s="778"/>
      <c r="Q106" s="1521"/>
      <c r="R106" s="1522"/>
      <c r="S106" s="778"/>
      <c r="T106" s="1523"/>
      <c r="U106" s="1519"/>
      <c r="V106" s="1519"/>
      <c r="W106" s="1519"/>
      <c r="X106" s="1520"/>
      <c r="Y106" s="1524"/>
      <c r="Z106" s="1525"/>
      <c r="AA106" s="778"/>
      <c r="AB106" s="1521"/>
      <c r="AC106" s="1526"/>
      <c r="AD106" s="987"/>
    </row>
    <row r="107" spans="1:30" outlineLevel="1">
      <c r="A107" s="105">
        <v>1800</v>
      </c>
      <c r="B107" s="164" t="s">
        <v>1323</v>
      </c>
      <c r="C107" s="1515"/>
      <c r="D107" s="778"/>
      <c r="E107" s="1516"/>
      <c r="F107" s="1516"/>
      <c r="G107" s="1516"/>
      <c r="H107" s="778"/>
      <c r="I107" s="1517"/>
      <c r="J107" s="1518"/>
      <c r="K107" s="1518"/>
      <c r="L107" s="1519"/>
      <c r="M107" s="1518"/>
      <c r="N107" s="1518"/>
      <c r="O107" s="1520"/>
      <c r="P107" s="778"/>
      <c r="Q107" s="1521"/>
      <c r="R107" s="1522"/>
      <c r="S107" s="778"/>
      <c r="T107" s="1523"/>
      <c r="U107" s="1519"/>
      <c r="V107" s="1519"/>
      <c r="W107" s="1519"/>
      <c r="X107" s="1520"/>
      <c r="Y107" s="1524"/>
      <c r="Z107" s="1525"/>
      <c r="AA107" s="778"/>
      <c r="AB107" s="1521"/>
      <c r="AC107" s="1526"/>
    </row>
    <row r="108" spans="1:30" outlineLevel="1">
      <c r="A108" s="105">
        <v>1801</v>
      </c>
      <c r="B108" s="164" t="s">
        <v>1323</v>
      </c>
      <c r="C108" s="1515"/>
      <c r="D108" s="778"/>
      <c r="E108" s="1516"/>
      <c r="F108" s="1516"/>
      <c r="G108" s="1516"/>
      <c r="H108" s="778"/>
      <c r="I108" s="1517"/>
      <c r="J108" s="1518"/>
      <c r="K108" s="1518"/>
      <c r="L108" s="1519"/>
      <c r="M108" s="1518"/>
      <c r="N108" s="1518"/>
      <c r="O108" s="1520"/>
      <c r="P108" s="778"/>
      <c r="Q108" s="1521"/>
      <c r="R108" s="1522"/>
      <c r="S108" s="778"/>
      <c r="T108" s="1523"/>
      <c r="U108" s="1519"/>
      <c r="V108" s="1519"/>
      <c r="W108" s="1519"/>
      <c r="X108" s="1520"/>
      <c r="Y108" s="1524"/>
      <c r="Z108" s="1525"/>
      <c r="AA108" s="778"/>
      <c r="AB108" s="1521"/>
      <c r="AC108" s="1526"/>
    </row>
    <row r="109" spans="1:30" outlineLevel="1">
      <c r="A109" s="105">
        <v>1802</v>
      </c>
      <c r="B109" s="164" t="s">
        <v>1323</v>
      </c>
      <c r="C109" s="1515"/>
      <c r="D109" s="778"/>
      <c r="E109" s="1516"/>
      <c r="F109" s="1516"/>
      <c r="G109" s="1516"/>
      <c r="H109" s="778"/>
      <c r="I109" s="1517"/>
      <c r="J109" s="1518"/>
      <c r="K109" s="1518"/>
      <c r="L109" s="1519"/>
      <c r="M109" s="1518"/>
      <c r="N109" s="1518"/>
      <c r="O109" s="1520"/>
      <c r="P109" s="778"/>
      <c r="Q109" s="1521"/>
      <c r="R109" s="1522"/>
      <c r="S109" s="778"/>
      <c r="T109" s="1523"/>
      <c r="U109" s="1519"/>
      <c r="V109" s="1519"/>
      <c r="W109" s="1519"/>
      <c r="X109" s="1520"/>
      <c r="Y109" s="1524"/>
      <c r="Z109" s="1525"/>
      <c r="AA109" s="778"/>
      <c r="AB109" s="1521"/>
      <c r="AC109" s="1526"/>
    </row>
    <row r="110" spans="1:30" outlineLevel="1">
      <c r="A110" s="105">
        <v>1803</v>
      </c>
      <c r="B110" s="164" t="s">
        <v>1323</v>
      </c>
      <c r="C110" s="1515"/>
      <c r="D110" s="778"/>
      <c r="E110" s="1516"/>
      <c r="F110" s="1516"/>
      <c r="G110" s="1516"/>
      <c r="H110" s="778"/>
      <c r="I110" s="1517"/>
      <c r="J110" s="1518"/>
      <c r="K110" s="1518"/>
      <c r="L110" s="1519"/>
      <c r="M110" s="1518"/>
      <c r="N110" s="1518"/>
      <c r="O110" s="1520"/>
      <c r="P110" s="778"/>
      <c r="Q110" s="1521"/>
      <c r="R110" s="1522"/>
      <c r="S110" s="778"/>
      <c r="T110" s="1523"/>
      <c r="U110" s="1519"/>
      <c r="V110" s="1519"/>
      <c r="W110" s="1519"/>
      <c r="X110" s="1520"/>
      <c r="Y110" s="1524"/>
      <c r="Z110" s="1525"/>
      <c r="AA110" s="778"/>
      <c r="AB110" s="1521"/>
      <c r="AC110" s="1526"/>
    </row>
    <row r="111" spans="1:30" outlineLevel="1">
      <c r="A111" s="105">
        <v>1804</v>
      </c>
      <c r="B111" s="164" t="s">
        <v>1323</v>
      </c>
      <c r="C111" s="1515"/>
      <c r="D111" s="778"/>
      <c r="E111" s="1516"/>
      <c r="F111" s="1516"/>
      <c r="G111" s="1516"/>
      <c r="H111" s="778"/>
      <c r="I111" s="1517"/>
      <c r="J111" s="1518"/>
      <c r="K111" s="1518"/>
      <c r="L111" s="1519"/>
      <c r="M111" s="1518"/>
      <c r="N111" s="1518"/>
      <c r="O111" s="1520"/>
      <c r="P111" s="778"/>
      <c r="Q111" s="1521"/>
      <c r="R111" s="1522"/>
      <c r="S111" s="778"/>
      <c r="T111" s="1523"/>
      <c r="U111" s="1519"/>
      <c r="V111" s="1519"/>
      <c r="W111" s="1519"/>
      <c r="X111" s="1520"/>
      <c r="Y111" s="1524"/>
      <c r="Z111" s="1525"/>
      <c r="AA111" s="778"/>
      <c r="AB111" s="1521"/>
      <c r="AC111" s="1526"/>
    </row>
    <row r="112" spans="1:30" outlineLevel="1">
      <c r="A112" s="105">
        <v>1805</v>
      </c>
      <c r="B112" s="164" t="s">
        <v>1323</v>
      </c>
      <c r="C112" s="1515"/>
      <c r="D112" s="778"/>
      <c r="E112" s="1516"/>
      <c r="F112" s="1516"/>
      <c r="G112" s="1516"/>
      <c r="H112" s="778"/>
      <c r="I112" s="1517"/>
      <c r="J112" s="1518"/>
      <c r="K112" s="1518"/>
      <c r="L112" s="1519"/>
      <c r="M112" s="1518"/>
      <c r="N112" s="1518"/>
      <c r="O112" s="1520"/>
      <c r="P112" s="778"/>
      <c r="Q112" s="1521"/>
      <c r="R112" s="1522"/>
      <c r="S112" s="778"/>
      <c r="T112" s="1523"/>
      <c r="U112" s="1519"/>
      <c r="V112" s="1519"/>
      <c r="W112" s="1519"/>
      <c r="X112" s="1520"/>
      <c r="Y112" s="1524"/>
      <c r="Z112" s="1525"/>
      <c r="AA112" s="778"/>
      <c r="AB112" s="1521"/>
      <c r="AC112" s="1526"/>
    </row>
    <row r="113" spans="1:29" outlineLevel="1">
      <c r="A113" s="105">
        <v>1806</v>
      </c>
      <c r="B113" s="164" t="s">
        <v>1323</v>
      </c>
      <c r="C113" s="1515"/>
      <c r="D113" s="778"/>
      <c r="E113" s="1516"/>
      <c r="F113" s="1516"/>
      <c r="G113" s="1516"/>
      <c r="H113" s="778"/>
      <c r="I113" s="1517"/>
      <c r="J113" s="1518"/>
      <c r="K113" s="1518"/>
      <c r="L113" s="1519"/>
      <c r="M113" s="1518"/>
      <c r="N113" s="1518"/>
      <c r="O113" s="1520"/>
      <c r="P113" s="778"/>
      <c r="Q113" s="1521"/>
      <c r="R113" s="1522"/>
      <c r="S113" s="778"/>
      <c r="T113" s="1523"/>
      <c r="U113" s="1519"/>
      <c r="V113" s="1519"/>
      <c r="W113" s="1519"/>
      <c r="X113" s="1520"/>
      <c r="Y113" s="1524"/>
      <c r="Z113" s="1525"/>
      <c r="AA113" s="778"/>
      <c r="AB113" s="1521"/>
      <c r="AC113" s="1526"/>
    </row>
    <row r="114" spans="1:29" outlineLevel="1">
      <c r="A114" s="105">
        <v>1807</v>
      </c>
      <c r="B114" s="164" t="s">
        <v>1323</v>
      </c>
      <c r="C114" s="1515"/>
      <c r="D114" s="778"/>
      <c r="E114" s="1516"/>
      <c r="F114" s="1516"/>
      <c r="G114" s="1516"/>
      <c r="H114" s="778"/>
      <c r="I114" s="1517"/>
      <c r="J114" s="1518"/>
      <c r="K114" s="1518"/>
      <c r="L114" s="1519"/>
      <c r="M114" s="1518"/>
      <c r="N114" s="1518"/>
      <c r="O114" s="1520"/>
      <c r="P114" s="778"/>
      <c r="Q114" s="1521"/>
      <c r="R114" s="1522"/>
      <c r="S114" s="778"/>
      <c r="T114" s="1523"/>
      <c r="U114" s="1519"/>
      <c r="V114" s="1519"/>
      <c r="W114" s="1519"/>
      <c r="X114" s="1520"/>
      <c r="Y114" s="1524"/>
      <c r="Z114" s="1525"/>
      <c r="AA114" s="778"/>
      <c r="AB114" s="1521"/>
      <c r="AC114" s="1526"/>
    </row>
    <row r="115" spans="1:29" outlineLevel="1">
      <c r="A115" s="105">
        <v>1820</v>
      </c>
      <c r="B115" s="164" t="s">
        <v>1324</v>
      </c>
      <c r="C115" s="1515"/>
      <c r="D115" s="778"/>
      <c r="E115" s="1516"/>
      <c r="F115" s="1516"/>
      <c r="G115" s="1516"/>
      <c r="H115" s="778"/>
      <c r="I115" s="1517"/>
      <c r="J115" s="1518"/>
      <c r="K115" s="1518"/>
      <c r="L115" s="1519"/>
      <c r="M115" s="1518"/>
      <c r="N115" s="1518"/>
      <c r="O115" s="1520"/>
      <c r="P115" s="778"/>
      <c r="Q115" s="1521"/>
      <c r="R115" s="1522"/>
      <c r="S115" s="778"/>
      <c r="T115" s="1523"/>
      <c r="U115" s="1519"/>
      <c r="V115" s="1519"/>
      <c r="W115" s="1519"/>
      <c r="X115" s="1520"/>
      <c r="Y115" s="1524"/>
      <c r="Z115" s="1525"/>
      <c r="AA115" s="778"/>
      <c r="AB115" s="1521"/>
      <c r="AC115" s="1526"/>
    </row>
    <row r="116" spans="1:29" outlineLevel="1">
      <c r="A116" s="105">
        <v>1840</v>
      </c>
      <c r="B116" s="164" t="s">
        <v>1325</v>
      </c>
      <c r="C116" s="1515"/>
      <c r="D116" s="778"/>
      <c r="E116" s="1516"/>
      <c r="F116" s="1516"/>
      <c r="G116" s="1516"/>
      <c r="H116" s="778"/>
      <c r="I116" s="1517"/>
      <c r="J116" s="1518"/>
      <c r="K116" s="1518"/>
      <c r="L116" s="1519"/>
      <c r="M116" s="1518"/>
      <c r="N116" s="1518"/>
      <c r="O116" s="1520"/>
      <c r="P116" s="778"/>
      <c r="Q116" s="1521"/>
      <c r="R116" s="1522"/>
      <c r="S116" s="778"/>
      <c r="T116" s="1523"/>
      <c r="U116" s="1519"/>
      <c r="V116" s="1519"/>
      <c r="W116" s="1519"/>
      <c r="X116" s="1520"/>
      <c r="Y116" s="1524"/>
      <c r="Z116" s="1525"/>
      <c r="AA116" s="778"/>
      <c r="AB116" s="1521"/>
      <c r="AC116" s="1526"/>
    </row>
    <row r="117" spans="1:29" outlineLevel="1">
      <c r="A117" s="105">
        <v>1841</v>
      </c>
      <c r="B117" s="164" t="s">
        <v>1325</v>
      </c>
      <c r="C117" s="1515"/>
      <c r="D117" s="778"/>
      <c r="E117" s="1516"/>
      <c r="F117" s="1516"/>
      <c r="G117" s="1516"/>
      <c r="H117" s="778"/>
      <c r="I117" s="1517"/>
      <c r="J117" s="1518"/>
      <c r="K117" s="1518"/>
      <c r="L117" s="1519"/>
      <c r="M117" s="1518"/>
      <c r="N117" s="1518"/>
      <c r="O117" s="1520"/>
      <c r="P117" s="778"/>
      <c r="Q117" s="1521"/>
      <c r="R117" s="1522"/>
      <c r="S117" s="778"/>
      <c r="T117" s="1523"/>
      <c r="U117" s="1519"/>
      <c r="V117" s="1519"/>
      <c r="W117" s="1519"/>
      <c r="X117" s="1520"/>
      <c r="Y117" s="1524"/>
      <c r="Z117" s="1525"/>
      <c r="AA117" s="778"/>
      <c r="AB117" s="1521"/>
      <c r="AC117" s="1526"/>
    </row>
    <row r="118" spans="1:29" outlineLevel="1">
      <c r="A118" s="105">
        <v>1842</v>
      </c>
      <c r="B118" s="164" t="s">
        <v>1325</v>
      </c>
      <c r="C118" s="1515"/>
      <c r="D118" s="778"/>
      <c r="E118" s="1516"/>
      <c r="F118" s="1516"/>
      <c r="G118" s="1516"/>
      <c r="H118" s="778"/>
      <c r="I118" s="1517"/>
      <c r="J118" s="1518"/>
      <c r="K118" s="1518"/>
      <c r="L118" s="1519"/>
      <c r="M118" s="1518"/>
      <c r="N118" s="1518"/>
      <c r="O118" s="1520"/>
      <c r="P118" s="778"/>
      <c r="Q118" s="1521"/>
      <c r="R118" s="1522"/>
      <c r="S118" s="778"/>
      <c r="T118" s="1523"/>
      <c r="U118" s="1519"/>
      <c r="V118" s="1519"/>
      <c r="W118" s="1519"/>
      <c r="X118" s="1520"/>
      <c r="Y118" s="1524"/>
      <c r="Z118" s="1525"/>
      <c r="AA118" s="778"/>
      <c r="AB118" s="1521"/>
      <c r="AC118" s="1526"/>
    </row>
    <row r="119" spans="1:29" outlineLevel="1">
      <c r="A119" s="105">
        <v>1843</v>
      </c>
      <c r="B119" s="164" t="s">
        <v>1325</v>
      </c>
      <c r="C119" s="1515"/>
      <c r="D119" s="778"/>
      <c r="E119" s="1516"/>
      <c r="F119" s="1516"/>
      <c r="G119" s="1516"/>
      <c r="H119" s="778"/>
      <c r="I119" s="1517"/>
      <c r="J119" s="1518"/>
      <c r="K119" s="1518"/>
      <c r="L119" s="1519"/>
      <c r="M119" s="1518"/>
      <c r="N119" s="1518"/>
      <c r="O119" s="1520"/>
      <c r="P119" s="778"/>
      <c r="Q119" s="1521"/>
      <c r="R119" s="1522"/>
      <c r="S119" s="778"/>
      <c r="T119" s="1523"/>
      <c r="U119" s="1519"/>
      <c r="V119" s="1519"/>
      <c r="W119" s="1519"/>
      <c r="X119" s="1520"/>
      <c r="Y119" s="1524"/>
      <c r="Z119" s="1525"/>
      <c r="AA119" s="778"/>
      <c r="AB119" s="1521"/>
      <c r="AC119" s="1526"/>
    </row>
    <row r="120" spans="1:29" outlineLevel="1">
      <c r="A120" s="105">
        <v>1844</v>
      </c>
      <c r="B120" s="164" t="s">
        <v>1325</v>
      </c>
      <c r="C120" s="1515"/>
      <c r="D120" s="778"/>
      <c r="E120" s="1516"/>
      <c r="F120" s="1516"/>
      <c r="G120" s="1516"/>
      <c r="H120" s="778"/>
      <c r="I120" s="1517"/>
      <c r="J120" s="1518"/>
      <c r="K120" s="1518"/>
      <c r="L120" s="1519"/>
      <c r="M120" s="1518"/>
      <c r="N120" s="1518"/>
      <c r="O120" s="1520"/>
      <c r="P120" s="778"/>
      <c r="Q120" s="1521"/>
      <c r="R120" s="1522"/>
      <c r="S120" s="778"/>
      <c r="T120" s="1523"/>
      <c r="U120" s="1519"/>
      <c r="V120" s="1519"/>
      <c r="W120" s="1519"/>
      <c r="X120" s="1520"/>
      <c r="Y120" s="1524"/>
      <c r="Z120" s="1525"/>
      <c r="AA120" s="778"/>
      <c r="AB120" s="1521"/>
      <c r="AC120" s="1526"/>
    </row>
    <row r="121" spans="1:29" outlineLevel="1">
      <c r="A121" s="105">
        <v>1845</v>
      </c>
      <c r="B121" s="164" t="s">
        <v>1325</v>
      </c>
      <c r="C121" s="1515"/>
      <c r="D121" s="778"/>
      <c r="E121" s="1516"/>
      <c r="F121" s="1516"/>
      <c r="G121" s="1516"/>
      <c r="H121" s="778"/>
      <c r="I121" s="1517"/>
      <c r="J121" s="1518"/>
      <c r="K121" s="1518"/>
      <c r="L121" s="1519"/>
      <c r="M121" s="1518"/>
      <c r="N121" s="1518"/>
      <c r="O121" s="1520"/>
      <c r="P121" s="778"/>
      <c r="Q121" s="1521"/>
      <c r="R121" s="1522"/>
      <c r="S121" s="778"/>
      <c r="T121" s="1523"/>
      <c r="U121" s="1519"/>
      <c r="V121" s="1519"/>
      <c r="W121" s="1519"/>
      <c r="X121" s="1520"/>
      <c r="Y121" s="1524"/>
      <c r="Z121" s="1525"/>
      <c r="AA121" s="778"/>
      <c r="AB121" s="1521"/>
      <c r="AC121" s="1526"/>
    </row>
    <row r="122" spans="1:29" outlineLevel="1">
      <c r="A122" s="105">
        <v>1846</v>
      </c>
      <c r="B122" s="164" t="s">
        <v>1325</v>
      </c>
      <c r="C122" s="1515"/>
      <c r="D122" s="778"/>
      <c r="E122" s="1516"/>
      <c r="F122" s="1516"/>
      <c r="G122" s="1516"/>
      <c r="H122" s="778"/>
      <c r="I122" s="1517"/>
      <c r="J122" s="1518"/>
      <c r="K122" s="1518"/>
      <c r="L122" s="1519"/>
      <c r="M122" s="1518"/>
      <c r="N122" s="1518"/>
      <c r="O122" s="1520"/>
      <c r="P122" s="778"/>
      <c r="Q122" s="1521"/>
      <c r="R122" s="1522"/>
      <c r="S122" s="778"/>
      <c r="T122" s="1523"/>
      <c r="U122" s="1519"/>
      <c r="V122" s="1519"/>
      <c r="W122" s="1519"/>
      <c r="X122" s="1520"/>
      <c r="Y122" s="1524"/>
      <c r="Z122" s="1525"/>
      <c r="AA122" s="778"/>
      <c r="AB122" s="1521"/>
      <c r="AC122" s="1526"/>
    </row>
    <row r="123" spans="1:29" outlineLevel="1">
      <c r="A123" s="105">
        <v>1850</v>
      </c>
      <c r="B123" s="164" t="s">
        <v>1326</v>
      </c>
      <c r="C123" s="1515"/>
      <c r="D123" s="778"/>
      <c r="E123" s="1516"/>
      <c r="F123" s="1516"/>
      <c r="G123" s="1516"/>
      <c r="H123" s="778"/>
      <c r="I123" s="1517"/>
      <c r="J123" s="1518"/>
      <c r="K123" s="1518"/>
      <c r="L123" s="1519"/>
      <c r="M123" s="1518"/>
      <c r="N123" s="1518"/>
      <c r="O123" s="1520"/>
      <c r="P123" s="778"/>
      <c r="Q123" s="1521"/>
      <c r="R123" s="1522"/>
      <c r="S123" s="778"/>
      <c r="T123" s="1523"/>
      <c r="U123" s="1519"/>
      <c r="V123" s="1519"/>
      <c r="W123" s="1519"/>
      <c r="X123" s="1520"/>
      <c r="Y123" s="1524"/>
      <c r="Z123" s="1525"/>
      <c r="AA123" s="778"/>
      <c r="AB123" s="1521"/>
      <c r="AC123" s="1526"/>
    </row>
    <row r="124" spans="1:29" outlineLevel="1">
      <c r="A124" s="105">
        <v>1900</v>
      </c>
      <c r="B124" s="164" t="s">
        <v>1327</v>
      </c>
      <c r="C124" s="1515"/>
      <c r="D124" s="778"/>
      <c r="E124" s="1516"/>
      <c r="F124" s="1516"/>
      <c r="G124" s="1516"/>
      <c r="H124" s="778"/>
      <c r="I124" s="1517"/>
      <c r="J124" s="1518"/>
      <c r="K124" s="1518"/>
      <c r="L124" s="1519"/>
      <c r="M124" s="1518"/>
      <c r="N124" s="1518"/>
      <c r="O124" s="1520"/>
      <c r="P124" s="778"/>
      <c r="Q124" s="1521"/>
      <c r="R124" s="1522"/>
      <c r="S124" s="778"/>
      <c r="T124" s="1523"/>
      <c r="U124" s="1519"/>
      <c r="V124" s="1519"/>
      <c r="W124" s="1519"/>
      <c r="X124" s="1520"/>
      <c r="Y124" s="1524"/>
      <c r="Z124" s="1525"/>
      <c r="AA124" s="778"/>
      <c r="AB124" s="1521"/>
      <c r="AC124" s="1526"/>
    </row>
    <row r="125" spans="1:29" outlineLevel="1">
      <c r="A125" s="105">
        <v>1901</v>
      </c>
      <c r="B125" s="164" t="s">
        <v>1327</v>
      </c>
      <c r="C125" s="1515"/>
      <c r="D125" s="778"/>
      <c r="E125" s="1516"/>
      <c r="F125" s="1516"/>
      <c r="G125" s="1516"/>
      <c r="H125" s="778"/>
      <c r="I125" s="1517"/>
      <c r="J125" s="1518"/>
      <c r="K125" s="1518"/>
      <c r="L125" s="1519"/>
      <c r="M125" s="1518"/>
      <c r="N125" s="1518"/>
      <c r="O125" s="1520"/>
      <c r="P125" s="778"/>
      <c r="Q125" s="1521"/>
      <c r="R125" s="1522"/>
      <c r="S125" s="778"/>
      <c r="T125" s="1523"/>
      <c r="U125" s="1519"/>
      <c r="V125" s="1519"/>
      <c r="W125" s="1519"/>
      <c r="X125" s="1520"/>
      <c r="Y125" s="1524"/>
      <c r="Z125" s="1525"/>
      <c r="AA125" s="778"/>
      <c r="AB125" s="1521"/>
      <c r="AC125" s="1526"/>
    </row>
    <row r="126" spans="1:29" outlineLevel="1">
      <c r="A126" s="105">
        <v>1902</v>
      </c>
      <c r="B126" s="164" t="s">
        <v>1327</v>
      </c>
      <c r="C126" s="1515"/>
      <c r="D126" s="778"/>
      <c r="E126" s="1516"/>
      <c r="F126" s="1516"/>
      <c r="G126" s="1516"/>
      <c r="H126" s="778"/>
      <c r="I126" s="1517"/>
      <c r="J126" s="1518"/>
      <c r="K126" s="1518"/>
      <c r="L126" s="1519"/>
      <c r="M126" s="1518"/>
      <c r="N126" s="1518"/>
      <c r="O126" s="1520"/>
      <c r="P126" s="778"/>
      <c r="Q126" s="1521"/>
      <c r="R126" s="1522"/>
      <c r="S126" s="778"/>
      <c r="T126" s="1523"/>
      <c r="U126" s="1519"/>
      <c r="V126" s="1519"/>
      <c r="W126" s="1519"/>
      <c r="X126" s="1520"/>
      <c r="Y126" s="1524"/>
      <c r="Z126" s="1525"/>
      <c r="AA126" s="778"/>
      <c r="AB126" s="1521"/>
      <c r="AC126" s="1526"/>
    </row>
    <row r="127" spans="1:29" outlineLevel="1">
      <c r="A127" s="105">
        <v>1903</v>
      </c>
      <c r="B127" s="164" t="s">
        <v>1327</v>
      </c>
      <c r="C127" s="1515"/>
      <c r="D127" s="778"/>
      <c r="E127" s="1516"/>
      <c r="F127" s="1516"/>
      <c r="G127" s="1516"/>
      <c r="H127" s="778"/>
      <c r="I127" s="1517"/>
      <c r="J127" s="1518"/>
      <c r="K127" s="1518"/>
      <c r="L127" s="1519"/>
      <c r="M127" s="1518"/>
      <c r="N127" s="1518"/>
      <c r="O127" s="1520"/>
      <c r="P127" s="778"/>
      <c r="Q127" s="1521"/>
      <c r="R127" s="1522"/>
      <c r="S127" s="778"/>
      <c r="T127" s="1523"/>
      <c r="U127" s="1519"/>
      <c r="V127" s="1519"/>
      <c r="W127" s="1519"/>
      <c r="X127" s="1520"/>
      <c r="Y127" s="1524"/>
      <c r="Z127" s="1525"/>
      <c r="AA127" s="778"/>
      <c r="AB127" s="1521"/>
      <c r="AC127" s="1526"/>
    </row>
    <row r="128" spans="1:29" outlineLevel="1">
      <c r="A128" s="105">
        <v>1904</v>
      </c>
      <c r="B128" s="164" t="s">
        <v>1328</v>
      </c>
      <c r="C128" s="1515"/>
      <c r="D128" s="778"/>
      <c r="E128" s="1516"/>
      <c r="F128" s="1516"/>
      <c r="G128" s="1516"/>
      <c r="H128" s="778"/>
      <c r="I128" s="1517"/>
      <c r="J128" s="1518"/>
      <c r="K128" s="1518"/>
      <c r="L128" s="1519"/>
      <c r="M128" s="1518"/>
      <c r="N128" s="1518"/>
      <c r="O128" s="1520"/>
      <c r="P128" s="778"/>
      <c r="Q128" s="1521"/>
      <c r="R128" s="1522"/>
      <c r="S128" s="778"/>
      <c r="T128" s="1523"/>
      <c r="U128" s="1519"/>
      <c r="V128" s="1519"/>
      <c r="W128" s="1519"/>
      <c r="X128" s="1520"/>
      <c r="Y128" s="1524"/>
      <c r="Z128" s="1525"/>
      <c r="AA128" s="778"/>
      <c r="AB128" s="1521"/>
      <c r="AC128" s="1526"/>
    </row>
    <row r="129" spans="1:29" outlineLevel="1">
      <c r="A129" s="105">
        <v>1905</v>
      </c>
      <c r="B129" s="164" t="s">
        <v>1301</v>
      </c>
      <c r="C129" s="1515"/>
      <c r="D129" s="778"/>
      <c r="E129" s="1516"/>
      <c r="F129" s="1516"/>
      <c r="G129" s="1516"/>
      <c r="H129" s="778"/>
      <c r="I129" s="1517"/>
      <c r="J129" s="1518"/>
      <c r="K129" s="1518"/>
      <c r="L129" s="1519"/>
      <c r="M129" s="1518"/>
      <c r="N129" s="1518"/>
      <c r="O129" s="1520"/>
      <c r="P129" s="778"/>
      <c r="Q129" s="1521"/>
      <c r="R129" s="1522"/>
      <c r="S129" s="778"/>
      <c r="T129" s="1523"/>
      <c r="U129" s="1519"/>
      <c r="V129" s="1519"/>
      <c r="W129" s="1519"/>
      <c r="X129" s="1520"/>
      <c r="Y129" s="1524"/>
      <c r="Z129" s="1525"/>
      <c r="AA129" s="778"/>
      <c r="AB129" s="1521"/>
      <c r="AC129" s="1526"/>
    </row>
    <row r="130" spans="1:29" outlineLevel="1">
      <c r="A130" s="105">
        <v>1930</v>
      </c>
      <c r="B130" s="164" t="s">
        <v>1329</v>
      </c>
      <c r="C130" s="1515"/>
      <c r="D130" s="778"/>
      <c r="E130" s="1516"/>
      <c r="F130" s="1516"/>
      <c r="G130" s="1516"/>
      <c r="H130" s="778"/>
      <c r="I130" s="1517"/>
      <c r="J130" s="1518"/>
      <c r="K130" s="1518"/>
      <c r="L130" s="1519"/>
      <c r="M130" s="1518"/>
      <c r="N130" s="1518"/>
      <c r="O130" s="1520"/>
      <c r="P130" s="778"/>
      <c r="Q130" s="1521"/>
      <c r="R130" s="1522"/>
      <c r="S130" s="778"/>
      <c r="T130" s="1523"/>
      <c r="U130" s="1519"/>
      <c r="V130" s="1519"/>
      <c r="W130" s="1519"/>
      <c r="X130" s="1520"/>
      <c r="Y130" s="1524"/>
      <c r="Z130" s="1525"/>
      <c r="AA130" s="778"/>
      <c r="AB130" s="1521"/>
      <c r="AC130" s="1526"/>
    </row>
    <row r="131" spans="1:29" outlineLevel="1">
      <c r="A131" s="105">
        <v>1931</v>
      </c>
      <c r="B131" s="164" t="s">
        <v>1329</v>
      </c>
      <c r="C131" s="1515"/>
      <c r="D131" s="778"/>
      <c r="E131" s="1516"/>
      <c r="F131" s="1516"/>
      <c r="G131" s="1516"/>
      <c r="H131" s="778"/>
      <c r="I131" s="1517"/>
      <c r="J131" s="1518"/>
      <c r="K131" s="1518"/>
      <c r="L131" s="1519"/>
      <c r="M131" s="1518"/>
      <c r="N131" s="1518"/>
      <c r="O131" s="1520"/>
      <c r="P131" s="778"/>
      <c r="Q131" s="1521"/>
      <c r="R131" s="1522"/>
      <c r="S131" s="778"/>
      <c r="T131" s="1523"/>
      <c r="U131" s="1519"/>
      <c r="V131" s="1519"/>
      <c r="W131" s="1519"/>
      <c r="X131" s="1520"/>
      <c r="Y131" s="1524"/>
      <c r="Z131" s="1525"/>
      <c r="AA131" s="778"/>
      <c r="AB131" s="1521"/>
      <c r="AC131" s="1526"/>
    </row>
    <row r="132" spans="1:29" outlineLevel="1">
      <c r="A132" s="105">
        <v>2000</v>
      </c>
      <c r="B132" s="164" t="s">
        <v>1330</v>
      </c>
      <c r="C132" s="1515"/>
      <c r="D132" s="778"/>
      <c r="E132" s="1516"/>
      <c r="F132" s="1516"/>
      <c r="G132" s="1516"/>
      <c r="H132" s="778"/>
      <c r="I132" s="1517"/>
      <c r="J132" s="1518"/>
      <c r="K132" s="1518"/>
      <c r="L132" s="1519"/>
      <c r="M132" s="1518"/>
      <c r="N132" s="1518"/>
      <c r="O132" s="1520"/>
      <c r="P132" s="778"/>
      <c r="Q132" s="1521"/>
      <c r="R132" s="1522"/>
      <c r="S132" s="778"/>
      <c r="T132" s="1523"/>
      <c r="U132" s="1519"/>
      <c r="V132" s="1519"/>
      <c r="W132" s="1519"/>
      <c r="X132" s="1520"/>
      <c r="Y132" s="1524"/>
      <c r="Z132" s="1525"/>
      <c r="AA132" s="778"/>
      <c r="AB132" s="1521"/>
      <c r="AC132" s="1526"/>
    </row>
    <row r="133" spans="1:29" outlineLevel="1">
      <c r="A133" s="105">
        <v>2001</v>
      </c>
      <c r="B133" s="164" t="s">
        <v>1330</v>
      </c>
      <c r="C133" s="1515"/>
      <c r="D133" s="778"/>
      <c r="E133" s="1516"/>
      <c r="F133" s="1516"/>
      <c r="G133" s="1516"/>
      <c r="H133" s="778"/>
      <c r="I133" s="1517"/>
      <c r="J133" s="1518"/>
      <c r="K133" s="1518"/>
      <c r="L133" s="1519"/>
      <c r="M133" s="1518"/>
      <c r="N133" s="1518"/>
      <c r="O133" s="1520"/>
      <c r="P133" s="778"/>
      <c r="Q133" s="1521"/>
      <c r="R133" s="1522"/>
      <c r="S133" s="778"/>
      <c r="T133" s="1523"/>
      <c r="U133" s="1519"/>
      <c r="V133" s="1519"/>
      <c r="W133" s="1519"/>
      <c r="X133" s="1520"/>
      <c r="Y133" s="1524"/>
      <c r="Z133" s="1525"/>
      <c r="AA133" s="778"/>
      <c r="AB133" s="1521"/>
      <c r="AC133" s="1526"/>
    </row>
    <row r="134" spans="1:29" outlineLevel="1">
      <c r="A134" s="105">
        <v>2002</v>
      </c>
      <c r="B134" s="164" t="s">
        <v>1330</v>
      </c>
      <c r="C134" s="1515"/>
      <c r="D134" s="778"/>
      <c r="E134" s="1516"/>
      <c r="F134" s="1516"/>
      <c r="G134" s="1516"/>
      <c r="H134" s="778"/>
      <c r="I134" s="1517"/>
      <c r="J134" s="1518"/>
      <c r="K134" s="1518"/>
      <c r="L134" s="1519"/>
      <c r="M134" s="1518"/>
      <c r="N134" s="1518"/>
      <c r="O134" s="1520"/>
      <c r="P134" s="778"/>
      <c r="Q134" s="1521"/>
      <c r="R134" s="1522"/>
      <c r="S134" s="778"/>
      <c r="T134" s="1523"/>
      <c r="U134" s="1519"/>
      <c r="V134" s="1519"/>
      <c r="W134" s="1519"/>
      <c r="X134" s="1520"/>
      <c r="Y134" s="1524"/>
      <c r="Z134" s="1525"/>
      <c r="AA134" s="778"/>
      <c r="AB134" s="1521"/>
      <c r="AC134" s="1526"/>
    </row>
    <row r="135" spans="1:29" outlineLevel="1">
      <c r="A135" s="105">
        <v>2003</v>
      </c>
      <c r="B135" s="164" t="s">
        <v>1330</v>
      </c>
      <c r="C135" s="1515"/>
      <c r="D135" s="778"/>
      <c r="E135" s="1516"/>
      <c r="F135" s="1516"/>
      <c r="G135" s="1516"/>
      <c r="H135" s="778"/>
      <c r="I135" s="1517"/>
      <c r="J135" s="1518"/>
      <c r="K135" s="1518"/>
      <c r="L135" s="1519"/>
      <c r="M135" s="1518"/>
      <c r="N135" s="1518"/>
      <c r="O135" s="1520"/>
      <c r="P135" s="778"/>
      <c r="Q135" s="1521"/>
      <c r="R135" s="1522"/>
      <c r="S135" s="778"/>
      <c r="T135" s="1523"/>
      <c r="U135" s="1519"/>
      <c r="V135" s="1519"/>
      <c r="W135" s="1519"/>
      <c r="X135" s="1520"/>
      <c r="Y135" s="1524"/>
      <c r="Z135" s="1525"/>
      <c r="AA135" s="778"/>
      <c r="AB135" s="1521"/>
      <c r="AC135" s="1526"/>
    </row>
    <row r="136" spans="1:29" outlineLevel="1">
      <c r="A136" s="105">
        <v>2004</v>
      </c>
      <c r="B136" s="164" t="s">
        <v>1330</v>
      </c>
      <c r="C136" s="1515"/>
      <c r="D136" s="778"/>
      <c r="E136" s="1516"/>
      <c r="F136" s="1516"/>
      <c r="G136" s="1516"/>
      <c r="H136" s="778"/>
      <c r="I136" s="1517"/>
      <c r="J136" s="1518"/>
      <c r="K136" s="1518"/>
      <c r="L136" s="1519"/>
      <c r="M136" s="1518"/>
      <c r="N136" s="1518"/>
      <c r="O136" s="1520"/>
      <c r="P136" s="778"/>
      <c r="Q136" s="1521"/>
      <c r="R136" s="1522"/>
      <c r="S136" s="778"/>
      <c r="T136" s="1523"/>
      <c r="U136" s="1519"/>
      <c r="V136" s="1519"/>
      <c r="W136" s="1519"/>
      <c r="X136" s="1520"/>
      <c r="Y136" s="1524"/>
      <c r="Z136" s="1525"/>
      <c r="AA136" s="778"/>
      <c r="AB136" s="1521"/>
      <c r="AC136" s="1526"/>
    </row>
    <row r="137" spans="1:29" outlineLevel="1">
      <c r="A137" s="105">
        <v>2005</v>
      </c>
      <c r="B137" s="164" t="s">
        <v>1330</v>
      </c>
      <c r="C137" s="1515"/>
      <c r="D137" s="778"/>
      <c r="E137" s="1516"/>
      <c r="F137" s="1516"/>
      <c r="G137" s="1516"/>
      <c r="H137" s="778"/>
      <c r="I137" s="1517"/>
      <c r="J137" s="1518"/>
      <c r="K137" s="1518"/>
      <c r="L137" s="1519"/>
      <c r="M137" s="1518"/>
      <c r="N137" s="1518"/>
      <c r="O137" s="1520"/>
      <c r="P137" s="778"/>
      <c r="Q137" s="1521"/>
      <c r="R137" s="1522"/>
      <c r="S137" s="778"/>
      <c r="T137" s="1523"/>
      <c r="U137" s="1519"/>
      <c r="V137" s="1519"/>
      <c r="W137" s="1519"/>
      <c r="X137" s="1520"/>
      <c r="Y137" s="1524"/>
      <c r="Z137" s="1525"/>
      <c r="AA137" s="778"/>
      <c r="AB137" s="1521"/>
      <c r="AC137" s="1526"/>
    </row>
    <row r="138" spans="1:29" outlineLevel="1">
      <c r="A138" s="105">
        <v>2006</v>
      </c>
      <c r="B138" s="164" t="s">
        <v>1330</v>
      </c>
      <c r="C138" s="1515"/>
      <c r="D138" s="778"/>
      <c r="E138" s="1516"/>
      <c r="F138" s="1516"/>
      <c r="G138" s="1516"/>
      <c r="H138" s="778"/>
      <c r="I138" s="1517"/>
      <c r="J138" s="1518"/>
      <c r="K138" s="1518"/>
      <c r="L138" s="1519"/>
      <c r="M138" s="1518"/>
      <c r="N138" s="1518"/>
      <c r="O138" s="1520"/>
      <c r="P138" s="778"/>
      <c r="Q138" s="1521"/>
      <c r="R138" s="1522"/>
      <c r="S138" s="778"/>
      <c r="T138" s="1523"/>
      <c r="U138" s="1519"/>
      <c r="V138" s="1519"/>
      <c r="W138" s="1519"/>
      <c r="X138" s="1520"/>
      <c r="Y138" s="1524"/>
      <c r="Z138" s="1525"/>
      <c r="AA138" s="778"/>
      <c r="AB138" s="1521"/>
      <c r="AC138" s="1526"/>
    </row>
    <row r="139" spans="1:29" outlineLevel="1">
      <c r="A139" s="105">
        <v>2007</v>
      </c>
      <c r="B139" s="164" t="s">
        <v>1330</v>
      </c>
      <c r="C139" s="1515"/>
      <c r="D139" s="778"/>
      <c r="E139" s="1516"/>
      <c r="F139" s="1516"/>
      <c r="G139" s="1516"/>
      <c r="H139" s="778"/>
      <c r="I139" s="1517"/>
      <c r="J139" s="1518"/>
      <c r="K139" s="1518"/>
      <c r="L139" s="1519"/>
      <c r="M139" s="1518"/>
      <c r="N139" s="1518"/>
      <c r="O139" s="1520"/>
      <c r="P139" s="778"/>
      <c r="Q139" s="1521"/>
      <c r="R139" s="1522"/>
      <c r="S139" s="778"/>
      <c r="T139" s="1523"/>
      <c r="U139" s="1519"/>
      <c r="V139" s="1519"/>
      <c r="W139" s="1519"/>
      <c r="X139" s="1520"/>
      <c r="Y139" s="1524"/>
      <c r="Z139" s="1525"/>
      <c r="AA139" s="778"/>
      <c r="AB139" s="1521"/>
      <c r="AC139" s="1526"/>
    </row>
    <row r="140" spans="1:29" outlineLevel="1">
      <c r="A140" s="105">
        <v>2008</v>
      </c>
      <c r="B140" s="164" t="s">
        <v>1330</v>
      </c>
      <c r="C140" s="1515"/>
      <c r="D140" s="778"/>
      <c r="E140" s="1516"/>
      <c r="F140" s="1516"/>
      <c r="G140" s="1516"/>
      <c r="H140" s="778"/>
      <c r="I140" s="1517"/>
      <c r="J140" s="1518"/>
      <c r="K140" s="1518"/>
      <c r="L140" s="1519"/>
      <c r="M140" s="1518"/>
      <c r="N140" s="1518"/>
      <c r="O140" s="1520"/>
      <c r="P140" s="778"/>
      <c r="Q140" s="1521"/>
      <c r="R140" s="1522"/>
      <c r="S140" s="778"/>
      <c r="T140" s="1523"/>
      <c r="U140" s="1519"/>
      <c r="V140" s="1519"/>
      <c r="W140" s="1519"/>
      <c r="X140" s="1520"/>
      <c r="Y140" s="1524"/>
      <c r="Z140" s="1525"/>
      <c r="AA140" s="778"/>
      <c r="AB140" s="1521"/>
      <c r="AC140" s="1526"/>
    </row>
    <row r="141" spans="1:29" outlineLevel="1">
      <c r="A141" s="105">
        <v>2009</v>
      </c>
      <c r="B141" s="164" t="s">
        <v>1330</v>
      </c>
      <c r="C141" s="1515"/>
      <c r="D141" s="778"/>
      <c r="E141" s="1516"/>
      <c r="F141" s="1516"/>
      <c r="G141" s="1516"/>
      <c r="H141" s="778"/>
      <c r="I141" s="1517"/>
      <c r="J141" s="1518"/>
      <c r="K141" s="1518"/>
      <c r="L141" s="1519"/>
      <c r="M141" s="1518"/>
      <c r="N141" s="1518"/>
      <c r="O141" s="1520"/>
      <c r="P141" s="778"/>
      <c r="Q141" s="1521"/>
      <c r="R141" s="1522"/>
      <c r="S141" s="778"/>
      <c r="T141" s="1523"/>
      <c r="U141" s="1519"/>
      <c r="V141" s="1519"/>
      <c r="W141" s="1519"/>
      <c r="X141" s="1520"/>
      <c r="Y141" s="1524"/>
      <c r="Z141" s="1525"/>
      <c r="AA141" s="778"/>
      <c r="AB141" s="1521"/>
      <c r="AC141" s="1526"/>
    </row>
    <row r="142" spans="1:29" outlineLevel="1">
      <c r="A142" s="105">
        <v>2010</v>
      </c>
      <c r="B142" s="164" t="s">
        <v>1330</v>
      </c>
      <c r="C142" s="1515"/>
      <c r="D142" s="778"/>
      <c r="E142" s="1516"/>
      <c r="F142" s="1516"/>
      <c r="G142" s="1516"/>
      <c r="H142" s="778"/>
      <c r="I142" s="1517"/>
      <c r="J142" s="1518"/>
      <c r="K142" s="1518"/>
      <c r="L142" s="1519"/>
      <c r="M142" s="1518"/>
      <c r="N142" s="1518"/>
      <c r="O142" s="1520"/>
      <c r="P142" s="778"/>
      <c r="Q142" s="1521"/>
      <c r="R142" s="1522"/>
      <c r="S142" s="778"/>
      <c r="T142" s="1523"/>
      <c r="U142" s="1519"/>
      <c r="V142" s="1519"/>
      <c r="W142" s="1519"/>
      <c r="X142" s="1520"/>
      <c r="Y142" s="1524"/>
      <c r="Z142" s="1525"/>
      <c r="AA142" s="778"/>
      <c r="AB142" s="1521"/>
      <c r="AC142" s="1526"/>
    </row>
    <row r="143" spans="1:29" outlineLevel="1">
      <c r="A143" s="105">
        <v>2011</v>
      </c>
      <c r="B143" s="164" t="s">
        <v>1330</v>
      </c>
      <c r="C143" s="1515"/>
      <c r="D143" s="778"/>
      <c r="E143" s="1516"/>
      <c r="F143" s="1516"/>
      <c r="G143" s="1516"/>
      <c r="H143" s="778"/>
      <c r="I143" s="1517"/>
      <c r="J143" s="1518"/>
      <c r="K143" s="1518"/>
      <c r="L143" s="1519"/>
      <c r="M143" s="1518"/>
      <c r="N143" s="1518"/>
      <c r="O143" s="1520"/>
      <c r="P143" s="778"/>
      <c r="Q143" s="1521"/>
      <c r="R143" s="1522"/>
      <c r="S143" s="778"/>
      <c r="T143" s="1523"/>
      <c r="U143" s="1519"/>
      <c r="V143" s="1519"/>
      <c r="W143" s="1519"/>
      <c r="X143" s="1520"/>
      <c r="Y143" s="1524"/>
      <c r="Z143" s="1525"/>
      <c r="AA143" s="778"/>
      <c r="AB143" s="1521"/>
      <c r="AC143" s="1526"/>
    </row>
    <row r="144" spans="1:29" outlineLevel="1">
      <c r="A144" s="105">
        <v>2012</v>
      </c>
      <c r="B144" s="164" t="s">
        <v>1330</v>
      </c>
      <c r="C144" s="1515"/>
      <c r="D144" s="778"/>
      <c r="E144" s="1516"/>
      <c r="F144" s="1516"/>
      <c r="G144" s="1516"/>
      <c r="H144" s="778"/>
      <c r="I144" s="1517"/>
      <c r="J144" s="1518"/>
      <c r="K144" s="1518"/>
      <c r="L144" s="1519"/>
      <c r="M144" s="1518"/>
      <c r="N144" s="1518"/>
      <c r="O144" s="1520"/>
      <c r="P144" s="778"/>
      <c r="Q144" s="1521"/>
      <c r="R144" s="1522"/>
      <c r="S144" s="778"/>
      <c r="T144" s="1523"/>
      <c r="U144" s="1519"/>
      <c r="V144" s="1519"/>
      <c r="W144" s="1519"/>
      <c r="X144" s="1520"/>
      <c r="Y144" s="1524"/>
      <c r="Z144" s="1525"/>
      <c r="AA144" s="778"/>
      <c r="AB144" s="1521"/>
      <c r="AC144" s="1526"/>
    </row>
    <row r="145" spans="1:29" outlineLevel="1">
      <c r="A145" s="105">
        <v>2100</v>
      </c>
      <c r="B145" s="164" t="s">
        <v>1331</v>
      </c>
      <c r="C145" s="1515"/>
      <c r="D145" s="778"/>
      <c r="E145" s="1516"/>
      <c r="F145" s="1516"/>
      <c r="G145" s="1516"/>
      <c r="H145" s="778"/>
      <c r="I145" s="1517"/>
      <c r="J145" s="1518"/>
      <c r="K145" s="1518"/>
      <c r="L145" s="1519"/>
      <c r="M145" s="1518"/>
      <c r="N145" s="1518"/>
      <c r="O145" s="1520"/>
      <c r="P145" s="778"/>
      <c r="Q145" s="1521"/>
      <c r="R145" s="1522"/>
      <c r="S145" s="778"/>
      <c r="T145" s="1523"/>
      <c r="U145" s="1519"/>
      <c r="V145" s="1519"/>
      <c r="W145" s="1519"/>
      <c r="X145" s="1520"/>
      <c r="Y145" s="1524"/>
      <c r="Z145" s="1525"/>
      <c r="AA145" s="778"/>
      <c r="AB145" s="1521"/>
      <c r="AC145" s="1526"/>
    </row>
    <row r="146" spans="1:29" outlineLevel="1">
      <c r="A146" s="105">
        <v>2101</v>
      </c>
      <c r="B146" s="164" t="s">
        <v>1331</v>
      </c>
      <c r="C146" s="1515"/>
      <c r="D146" s="778"/>
      <c r="E146" s="1516"/>
      <c r="F146" s="1516"/>
      <c r="G146" s="1516"/>
      <c r="H146" s="778"/>
      <c r="I146" s="1517"/>
      <c r="J146" s="1518"/>
      <c r="K146" s="1518"/>
      <c r="L146" s="1519"/>
      <c r="M146" s="1518"/>
      <c r="N146" s="1518"/>
      <c r="O146" s="1520"/>
      <c r="P146" s="778"/>
      <c r="Q146" s="1521"/>
      <c r="R146" s="1522"/>
      <c r="S146" s="778"/>
      <c r="T146" s="1523"/>
      <c r="U146" s="1519"/>
      <c r="V146" s="1519"/>
      <c r="W146" s="1519"/>
      <c r="X146" s="1520"/>
      <c r="Y146" s="1524"/>
      <c r="Z146" s="1525"/>
      <c r="AA146" s="778"/>
      <c r="AB146" s="1521"/>
      <c r="AC146" s="1526"/>
    </row>
    <row r="147" spans="1:29" outlineLevel="1">
      <c r="A147" s="105">
        <v>2200</v>
      </c>
      <c r="B147" s="164" t="s">
        <v>1332</v>
      </c>
      <c r="C147" s="1515"/>
      <c r="D147" s="778"/>
      <c r="E147" s="1516"/>
      <c r="F147" s="1516"/>
      <c r="G147" s="1516"/>
      <c r="H147" s="778"/>
      <c r="I147" s="1517"/>
      <c r="J147" s="1518"/>
      <c r="K147" s="1518"/>
      <c r="L147" s="1519"/>
      <c r="M147" s="1518"/>
      <c r="N147" s="1518"/>
      <c r="O147" s="1520"/>
      <c r="P147" s="778"/>
      <c r="Q147" s="1521"/>
      <c r="R147" s="1522"/>
      <c r="S147" s="778"/>
      <c r="T147" s="1523"/>
      <c r="U147" s="1519"/>
      <c r="V147" s="1519"/>
      <c r="W147" s="1519"/>
      <c r="X147" s="1520"/>
      <c r="Y147" s="1524"/>
      <c r="Z147" s="1525"/>
      <c r="AA147" s="778"/>
      <c r="AB147" s="1521"/>
      <c r="AC147" s="1526"/>
    </row>
    <row r="148" spans="1:29" outlineLevel="1">
      <c r="A148" s="105">
        <v>2202</v>
      </c>
      <c r="B148" s="164" t="s">
        <v>1332</v>
      </c>
      <c r="C148" s="1515"/>
      <c r="D148" s="778"/>
      <c r="E148" s="1516"/>
      <c r="F148" s="1516"/>
      <c r="G148" s="1516"/>
      <c r="H148" s="778"/>
      <c r="I148" s="1517"/>
      <c r="J148" s="1518"/>
      <c r="K148" s="1518"/>
      <c r="L148" s="1519"/>
      <c r="M148" s="1518"/>
      <c r="N148" s="1518"/>
      <c r="O148" s="1520"/>
      <c r="P148" s="778"/>
      <c r="Q148" s="1521"/>
      <c r="R148" s="1522"/>
      <c r="S148" s="778"/>
      <c r="T148" s="1523"/>
      <c r="U148" s="1519"/>
      <c r="V148" s="1519"/>
      <c r="W148" s="1519"/>
      <c r="X148" s="1520"/>
      <c r="Y148" s="1524"/>
      <c r="Z148" s="1525"/>
      <c r="AA148" s="778"/>
      <c r="AB148" s="1521"/>
      <c r="AC148" s="1526"/>
    </row>
    <row r="149" spans="1:29" outlineLevel="1">
      <c r="A149" s="105">
        <v>2203</v>
      </c>
      <c r="B149" s="164" t="s">
        <v>1332</v>
      </c>
      <c r="C149" s="1515"/>
      <c r="D149" s="778"/>
      <c r="E149" s="1516"/>
      <c r="F149" s="1516"/>
      <c r="G149" s="1516"/>
      <c r="H149" s="778"/>
      <c r="I149" s="1517"/>
      <c r="J149" s="1518"/>
      <c r="K149" s="1518"/>
      <c r="L149" s="1519"/>
      <c r="M149" s="1518"/>
      <c r="N149" s="1518"/>
      <c r="O149" s="1520"/>
      <c r="P149" s="778"/>
      <c r="Q149" s="1521"/>
      <c r="R149" s="1522"/>
      <c r="S149" s="778"/>
      <c r="T149" s="1523"/>
      <c r="U149" s="1519"/>
      <c r="V149" s="1519"/>
      <c r="W149" s="1519"/>
      <c r="X149" s="1520"/>
      <c r="Y149" s="1524"/>
      <c r="Z149" s="1525"/>
      <c r="AA149" s="778"/>
      <c r="AB149" s="1521"/>
      <c r="AC149" s="1526"/>
    </row>
    <row r="150" spans="1:29" outlineLevel="1">
      <c r="A150" s="105">
        <v>2204</v>
      </c>
      <c r="B150" s="164" t="s">
        <v>1332</v>
      </c>
      <c r="C150" s="1515"/>
      <c r="D150" s="778"/>
      <c r="E150" s="1516"/>
      <c r="F150" s="1516"/>
      <c r="G150" s="1516"/>
      <c r="H150" s="778"/>
      <c r="I150" s="1517"/>
      <c r="J150" s="1518"/>
      <c r="K150" s="1518"/>
      <c r="L150" s="1519"/>
      <c r="M150" s="1518"/>
      <c r="N150" s="1518"/>
      <c r="O150" s="1520"/>
      <c r="P150" s="778"/>
      <c r="Q150" s="1521"/>
      <c r="R150" s="1522"/>
      <c r="S150" s="778"/>
      <c r="T150" s="1523"/>
      <c r="U150" s="1519"/>
      <c r="V150" s="1519"/>
      <c r="W150" s="1519"/>
      <c r="X150" s="1520"/>
      <c r="Y150" s="1524"/>
      <c r="Z150" s="1525"/>
      <c r="AA150" s="778"/>
      <c r="AB150" s="1521"/>
      <c r="AC150" s="1526"/>
    </row>
    <row r="151" spans="1:29" outlineLevel="1">
      <c r="A151" s="105">
        <v>2205</v>
      </c>
      <c r="B151" s="164" t="s">
        <v>1332</v>
      </c>
      <c r="C151" s="1515"/>
      <c r="D151" s="778"/>
      <c r="E151" s="1516"/>
      <c r="F151" s="1516"/>
      <c r="G151" s="1516"/>
      <c r="H151" s="778"/>
      <c r="I151" s="1517"/>
      <c r="J151" s="1518"/>
      <c r="K151" s="1518"/>
      <c r="L151" s="1519"/>
      <c r="M151" s="1518"/>
      <c r="N151" s="1518"/>
      <c r="O151" s="1520"/>
      <c r="P151" s="778"/>
      <c r="Q151" s="1521"/>
      <c r="R151" s="1522"/>
      <c r="S151" s="778"/>
      <c r="T151" s="1523"/>
      <c r="U151" s="1519"/>
      <c r="V151" s="1519"/>
      <c r="W151" s="1519"/>
      <c r="X151" s="1520"/>
      <c r="Y151" s="1524"/>
      <c r="Z151" s="1525"/>
      <c r="AA151" s="778"/>
      <c r="AB151" s="1521"/>
      <c r="AC151" s="1526"/>
    </row>
    <row r="152" spans="1:29" outlineLevel="1">
      <c r="A152" s="105">
        <v>2206</v>
      </c>
      <c r="B152" s="164" t="s">
        <v>1332</v>
      </c>
      <c r="C152" s="1515"/>
      <c r="D152" s="778"/>
      <c r="E152" s="1516"/>
      <c r="F152" s="1516"/>
      <c r="G152" s="1516"/>
      <c r="H152" s="778"/>
      <c r="I152" s="1517"/>
      <c r="J152" s="1518"/>
      <c r="K152" s="1518"/>
      <c r="L152" s="1519"/>
      <c r="M152" s="1518"/>
      <c r="N152" s="1518"/>
      <c r="O152" s="1520"/>
      <c r="P152" s="778"/>
      <c r="Q152" s="1521"/>
      <c r="R152" s="1522"/>
      <c r="S152" s="778"/>
      <c r="T152" s="1523"/>
      <c r="U152" s="1519"/>
      <c r="V152" s="1519"/>
      <c r="W152" s="1519"/>
      <c r="X152" s="1520"/>
      <c r="Y152" s="1524"/>
      <c r="Z152" s="1525"/>
      <c r="AA152" s="778"/>
      <c r="AB152" s="1521"/>
      <c r="AC152" s="1526"/>
    </row>
    <row r="153" spans="1:29" outlineLevel="1">
      <c r="A153" s="105">
        <v>2300</v>
      </c>
      <c r="B153" s="164" t="s">
        <v>1333</v>
      </c>
      <c r="C153" s="1515"/>
      <c r="D153" s="778"/>
      <c r="E153" s="1516"/>
      <c r="F153" s="1516"/>
      <c r="G153" s="1516"/>
      <c r="H153" s="778"/>
      <c r="I153" s="1517"/>
      <c r="J153" s="1518"/>
      <c r="K153" s="1518"/>
      <c r="L153" s="1519"/>
      <c r="M153" s="1518"/>
      <c r="N153" s="1518"/>
      <c r="O153" s="1520"/>
      <c r="P153" s="778"/>
      <c r="Q153" s="1521"/>
      <c r="R153" s="1522"/>
      <c r="S153" s="778"/>
      <c r="T153" s="1523"/>
      <c r="U153" s="1519"/>
      <c r="V153" s="1519"/>
      <c r="W153" s="1519"/>
      <c r="X153" s="1520"/>
      <c r="Y153" s="1524"/>
      <c r="Z153" s="1525"/>
      <c r="AA153" s="778"/>
      <c r="AB153" s="1521"/>
      <c r="AC153" s="1526"/>
    </row>
    <row r="154" spans="1:29" outlineLevel="1">
      <c r="A154" s="105">
        <v>2301</v>
      </c>
      <c r="B154" s="164" t="s">
        <v>1333</v>
      </c>
      <c r="C154" s="1515"/>
      <c r="D154" s="778"/>
      <c r="E154" s="1516"/>
      <c r="F154" s="1516"/>
      <c r="G154" s="1516"/>
      <c r="H154" s="778"/>
      <c r="I154" s="1517"/>
      <c r="J154" s="1518"/>
      <c r="K154" s="1518"/>
      <c r="L154" s="1519"/>
      <c r="M154" s="1518"/>
      <c r="N154" s="1518"/>
      <c r="O154" s="1520"/>
      <c r="P154" s="778"/>
      <c r="Q154" s="1521"/>
      <c r="R154" s="1522"/>
      <c r="S154" s="778"/>
      <c r="T154" s="1523"/>
      <c r="U154" s="1519"/>
      <c r="V154" s="1519"/>
      <c r="W154" s="1519"/>
      <c r="X154" s="1520"/>
      <c r="Y154" s="1524"/>
      <c r="Z154" s="1525"/>
      <c r="AA154" s="778"/>
      <c r="AB154" s="1521"/>
      <c r="AC154" s="1526"/>
    </row>
    <row r="155" spans="1:29" outlineLevel="1">
      <c r="A155" s="105">
        <v>2302</v>
      </c>
      <c r="B155" s="164" t="s">
        <v>1334</v>
      </c>
      <c r="C155" s="1515"/>
      <c r="D155" s="778"/>
      <c r="E155" s="1516"/>
      <c r="F155" s="1516"/>
      <c r="G155" s="1516"/>
      <c r="H155" s="778"/>
      <c r="I155" s="1517"/>
      <c r="J155" s="1518"/>
      <c r="K155" s="1518"/>
      <c r="L155" s="1519"/>
      <c r="M155" s="1518"/>
      <c r="N155" s="1518"/>
      <c r="O155" s="1520"/>
      <c r="P155" s="778"/>
      <c r="Q155" s="1521"/>
      <c r="R155" s="1522"/>
      <c r="S155" s="778"/>
      <c r="T155" s="1523"/>
      <c r="U155" s="1519"/>
      <c r="V155" s="1519"/>
      <c r="W155" s="1519"/>
      <c r="X155" s="1520"/>
      <c r="Y155" s="1524"/>
      <c r="Z155" s="1525"/>
      <c r="AA155" s="778"/>
      <c r="AB155" s="1521"/>
      <c r="AC155" s="1526"/>
    </row>
    <row r="156" spans="1:29" outlineLevel="1">
      <c r="A156" s="105">
        <v>2303</v>
      </c>
      <c r="B156" s="164" t="s">
        <v>1333</v>
      </c>
      <c r="C156" s="1515"/>
      <c r="D156" s="778"/>
      <c r="E156" s="1516"/>
      <c r="F156" s="1516"/>
      <c r="G156" s="1516"/>
      <c r="H156" s="778"/>
      <c r="I156" s="1517"/>
      <c r="J156" s="1518"/>
      <c r="K156" s="1518"/>
      <c r="L156" s="1519"/>
      <c r="M156" s="1518"/>
      <c r="N156" s="1518"/>
      <c r="O156" s="1520"/>
      <c r="P156" s="778"/>
      <c r="Q156" s="1521"/>
      <c r="R156" s="1522"/>
      <c r="S156" s="778"/>
      <c r="T156" s="1523"/>
      <c r="U156" s="1519"/>
      <c r="V156" s="1519"/>
      <c r="W156" s="1519"/>
      <c r="X156" s="1520"/>
      <c r="Y156" s="1524"/>
      <c r="Z156" s="1525"/>
      <c r="AA156" s="778"/>
      <c r="AB156" s="1521"/>
      <c r="AC156" s="1526"/>
    </row>
    <row r="157" spans="1:29" outlineLevel="1">
      <c r="A157" s="105">
        <v>2304</v>
      </c>
      <c r="B157" s="164" t="s">
        <v>1333</v>
      </c>
      <c r="C157" s="1515"/>
      <c r="D157" s="778"/>
      <c r="E157" s="1516"/>
      <c r="F157" s="1516"/>
      <c r="G157" s="1516"/>
      <c r="H157" s="778"/>
      <c r="I157" s="1517"/>
      <c r="J157" s="1518"/>
      <c r="K157" s="1518"/>
      <c r="L157" s="1519"/>
      <c r="M157" s="1518"/>
      <c r="N157" s="1518"/>
      <c r="O157" s="1520"/>
      <c r="P157" s="778"/>
      <c r="Q157" s="1521"/>
      <c r="R157" s="1522"/>
      <c r="S157" s="778"/>
      <c r="T157" s="1523"/>
      <c r="U157" s="1519"/>
      <c r="V157" s="1519"/>
      <c r="W157" s="1519"/>
      <c r="X157" s="1520"/>
      <c r="Y157" s="1524"/>
      <c r="Z157" s="1525"/>
      <c r="AA157" s="778"/>
      <c r="AB157" s="1521"/>
      <c r="AC157" s="1526"/>
    </row>
    <row r="158" spans="1:29" outlineLevel="1">
      <c r="A158" s="105">
        <v>2305</v>
      </c>
      <c r="B158" s="164" t="s">
        <v>1333</v>
      </c>
      <c r="C158" s="1515"/>
      <c r="D158" s="778"/>
      <c r="E158" s="1516"/>
      <c r="F158" s="1516"/>
      <c r="G158" s="1516"/>
      <c r="H158" s="778"/>
      <c r="I158" s="1517"/>
      <c r="J158" s="1518"/>
      <c r="K158" s="1518"/>
      <c r="L158" s="1519"/>
      <c r="M158" s="1518"/>
      <c r="N158" s="1518"/>
      <c r="O158" s="1520"/>
      <c r="P158" s="778"/>
      <c r="Q158" s="1521"/>
      <c r="R158" s="1522"/>
      <c r="S158" s="778"/>
      <c r="T158" s="1523"/>
      <c r="U158" s="1519"/>
      <c r="V158" s="1519"/>
      <c r="W158" s="1519"/>
      <c r="X158" s="1520"/>
      <c r="Y158" s="1524"/>
      <c r="Z158" s="1525"/>
      <c r="AA158" s="778"/>
      <c r="AB158" s="1521"/>
      <c r="AC158" s="1526"/>
    </row>
    <row r="159" spans="1:29" outlineLevel="1">
      <c r="A159" s="105">
        <v>2306</v>
      </c>
      <c r="B159" s="164" t="s">
        <v>1333</v>
      </c>
      <c r="C159" s="1515"/>
      <c r="D159" s="778"/>
      <c r="E159" s="1516"/>
      <c r="F159" s="1516"/>
      <c r="G159" s="1516"/>
      <c r="H159" s="778"/>
      <c r="I159" s="1517"/>
      <c r="J159" s="1518"/>
      <c r="K159" s="1518"/>
      <c r="L159" s="1519"/>
      <c r="M159" s="1518"/>
      <c r="N159" s="1518"/>
      <c r="O159" s="1520"/>
      <c r="P159" s="778"/>
      <c r="Q159" s="1521"/>
      <c r="R159" s="1522"/>
      <c r="S159" s="778"/>
      <c r="T159" s="1523"/>
      <c r="U159" s="1519"/>
      <c r="V159" s="1519"/>
      <c r="W159" s="1519"/>
      <c r="X159" s="1520"/>
      <c r="Y159" s="1524"/>
      <c r="Z159" s="1525"/>
      <c r="AA159" s="778"/>
      <c r="AB159" s="1521"/>
      <c r="AC159" s="1526"/>
    </row>
    <row r="160" spans="1:29" outlineLevel="1">
      <c r="A160" s="105">
        <v>2307</v>
      </c>
      <c r="B160" s="164" t="s">
        <v>1333</v>
      </c>
      <c r="C160" s="1515"/>
      <c r="D160" s="778"/>
      <c r="E160" s="1516"/>
      <c r="F160" s="1516"/>
      <c r="G160" s="1516"/>
      <c r="H160" s="778"/>
      <c r="I160" s="1517"/>
      <c r="J160" s="1518"/>
      <c r="K160" s="1518"/>
      <c r="L160" s="1519"/>
      <c r="M160" s="1518"/>
      <c r="N160" s="1518"/>
      <c r="O160" s="1520"/>
      <c r="P160" s="778"/>
      <c r="Q160" s="1521"/>
      <c r="R160" s="1522"/>
      <c r="S160" s="778"/>
      <c r="T160" s="1523"/>
      <c r="U160" s="1519"/>
      <c r="V160" s="1519"/>
      <c r="W160" s="1519"/>
      <c r="X160" s="1520"/>
      <c r="Y160" s="1524"/>
      <c r="Z160" s="1525"/>
      <c r="AA160" s="778"/>
      <c r="AB160" s="1521"/>
      <c r="AC160" s="1526"/>
    </row>
    <row r="161" spans="1:30" outlineLevel="1">
      <c r="A161" s="105">
        <v>2308</v>
      </c>
      <c r="B161" s="164" t="s">
        <v>1334</v>
      </c>
      <c r="C161" s="1515"/>
      <c r="D161" s="778"/>
      <c r="E161" s="1516"/>
      <c r="F161" s="1516"/>
      <c r="G161" s="1516"/>
      <c r="H161" s="778"/>
      <c r="I161" s="1517"/>
      <c r="J161" s="1518"/>
      <c r="K161" s="1518"/>
      <c r="L161" s="1519"/>
      <c r="M161" s="1518"/>
      <c r="N161" s="1518"/>
      <c r="O161" s="1520"/>
      <c r="P161" s="778"/>
      <c r="Q161" s="1521"/>
      <c r="R161" s="1522"/>
      <c r="S161" s="778"/>
      <c r="T161" s="1523"/>
      <c r="U161" s="1519"/>
      <c r="V161" s="1519"/>
      <c r="W161" s="1519"/>
      <c r="X161" s="1520"/>
      <c r="Y161" s="1524"/>
      <c r="Z161" s="1525"/>
      <c r="AA161" s="778"/>
      <c r="AB161" s="1521"/>
      <c r="AC161" s="1526"/>
    </row>
    <row r="162" spans="1:30" outlineLevel="1">
      <c r="A162" s="105">
        <v>2309</v>
      </c>
      <c r="B162" s="164" t="s">
        <v>1334</v>
      </c>
      <c r="C162" s="1515"/>
      <c r="D162" s="778"/>
      <c r="E162" s="1516"/>
      <c r="F162" s="1516"/>
      <c r="G162" s="1516"/>
      <c r="H162" s="778"/>
      <c r="I162" s="1517"/>
      <c r="J162" s="1518"/>
      <c r="K162" s="1518"/>
      <c r="L162" s="1519"/>
      <c r="M162" s="1518"/>
      <c r="N162" s="1518"/>
      <c r="O162" s="1520"/>
      <c r="P162" s="778"/>
      <c r="Q162" s="1521"/>
      <c r="R162" s="1522"/>
      <c r="S162" s="778"/>
      <c r="T162" s="1523"/>
      <c r="U162" s="1519"/>
      <c r="V162" s="1519"/>
      <c r="W162" s="1519"/>
      <c r="X162" s="1520"/>
      <c r="Y162" s="1524"/>
      <c r="Z162" s="1525"/>
      <c r="AA162" s="778"/>
      <c r="AB162" s="1521"/>
      <c r="AC162" s="1526"/>
    </row>
    <row r="163" spans="1:30" outlineLevel="1">
      <c r="A163" s="105">
        <v>2310</v>
      </c>
      <c r="B163" s="164" t="s">
        <v>1334</v>
      </c>
      <c r="C163" s="1515"/>
      <c r="D163" s="778"/>
      <c r="E163" s="1516"/>
      <c r="F163" s="1516"/>
      <c r="G163" s="1516"/>
      <c r="H163" s="778"/>
      <c r="I163" s="1517"/>
      <c r="J163" s="1518"/>
      <c r="K163" s="1518"/>
      <c r="L163" s="1519"/>
      <c r="M163" s="1518"/>
      <c r="N163" s="1518"/>
      <c r="O163" s="1520"/>
      <c r="P163" s="778"/>
      <c r="Q163" s="1521"/>
      <c r="R163" s="1522"/>
      <c r="S163" s="778"/>
      <c r="T163" s="1523"/>
      <c r="U163" s="1519"/>
      <c r="V163" s="1519"/>
      <c r="W163" s="1519"/>
      <c r="X163" s="1520"/>
      <c r="Y163" s="1524"/>
      <c r="Z163" s="1525"/>
      <c r="AA163" s="778"/>
      <c r="AB163" s="1521"/>
      <c r="AC163" s="1526"/>
    </row>
    <row r="164" spans="1:30" outlineLevel="1">
      <c r="A164" s="105">
        <v>2311</v>
      </c>
      <c r="B164" s="164" t="s">
        <v>1334</v>
      </c>
      <c r="C164" s="1515"/>
      <c r="D164" s="778"/>
      <c r="E164" s="1516"/>
      <c r="F164" s="1516"/>
      <c r="G164" s="1516"/>
      <c r="H164" s="778"/>
      <c r="I164" s="1517"/>
      <c r="J164" s="1518"/>
      <c r="K164" s="1518"/>
      <c r="L164" s="1519"/>
      <c r="M164" s="1518"/>
      <c r="N164" s="1518"/>
      <c r="O164" s="1520"/>
      <c r="P164" s="778"/>
      <c r="Q164" s="1521"/>
      <c r="R164" s="1522"/>
      <c r="S164" s="778"/>
      <c r="T164" s="1523"/>
      <c r="U164" s="1519"/>
      <c r="V164" s="1519"/>
      <c r="W164" s="1519"/>
      <c r="X164" s="1520"/>
      <c r="Y164" s="1524"/>
      <c r="Z164" s="1525"/>
      <c r="AA164" s="778"/>
      <c r="AB164" s="1521"/>
      <c r="AC164" s="1526"/>
    </row>
    <row r="165" spans="1:30" outlineLevel="1">
      <c r="A165" s="105">
        <v>2312</v>
      </c>
      <c r="B165" s="164" t="s">
        <v>1334</v>
      </c>
      <c r="C165" s="1515"/>
      <c r="D165" s="778"/>
      <c r="E165" s="1516"/>
      <c r="F165" s="1516"/>
      <c r="G165" s="1516"/>
      <c r="H165" s="778"/>
      <c r="I165" s="1517"/>
      <c r="J165" s="1518"/>
      <c r="K165" s="1518"/>
      <c r="L165" s="1519"/>
      <c r="M165" s="1518"/>
      <c r="N165" s="1518"/>
      <c r="O165" s="1520"/>
      <c r="P165" s="778"/>
      <c r="Q165" s="1521"/>
      <c r="R165" s="1522"/>
      <c r="S165" s="778"/>
      <c r="T165" s="1523"/>
      <c r="U165" s="1519"/>
      <c r="V165" s="1519"/>
      <c r="W165" s="1519"/>
      <c r="X165" s="1520"/>
      <c r="Y165" s="1524"/>
      <c r="Z165" s="1525"/>
      <c r="AA165" s="778"/>
      <c r="AB165" s="1521"/>
      <c r="AC165" s="1526"/>
    </row>
    <row r="166" spans="1:30" ht="12" outlineLevel="1" thickBot="1">
      <c r="A166" s="105">
        <v>2313</v>
      </c>
      <c r="B166" s="164" t="s">
        <v>1333</v>
      </c>
      <c r="C166" s="1515"/>
      <c r="D166" s="778"/>
      <c r="E166" s="1516"/>
      <c r="F166" s="1516"/>
      <c r="G166" s="1516"/>
      <c r="H166" s="778"/>
      <c r="I166" s="1517"/>
      <c r="J166" s="1518"/>
      <c r="K166" s="1518"/>
      <c r="L166" s="1519"/>
      <c r="M166" s="1518"/>
      <c r="N166" s="1518"/>
      <c r="O166" s="1520"/>
      <c r="P166" s="778"/>
      <c r="Q166" s="1521"/>
      <c r="R166" s="1522"/>
      <c r="S166" s="778"/>
      <c r="T166" s="1523"/>
      <c r="U166" s="1519"/>
      <c r="V166" s="1519"/>
      <c r="W166" s="1519"/>
      <c r="X166" s="1520"/>
      <c r="Y166" s="1524"/>
      <c r="Z166" s="1525"/>
      <c r="AA166" s="778"/>
      <c r="AB166" s="1521"/>
      <c r="AC166" s="1526"/>
    </row>
    <row r="167" spans="1:30" outlineLevel="1">
      <c r="A167" s="166">
        <v>2314</v>
      </c>
      <c r="B167" s="164" t="s">
        <v>1333</v>
      </c>
      <c r="C167" s="1515"/>
      <c r="D167" s="778"/>
      <c r="E167" s="1516"/>
      <c r="F167" s="1516"/>
      <c r="G167" s="1516"/>
      <c r="H167" s="778"/>
      <c r="I167" s="1517"/>
      <c r="J167" s="1518"/>
      <c r="K167" s="1518"/>
      <c r="L167" s="1519"/>
      <c r="M167" s="1518"/>
      <c r="N167" s="1518"/>
      <c r="O167" s="1520"/>
      <c r="P167" s="778"/>
      <c r="Q167" s="1521"/>
      <c r="R167" s="1522"/>
      <c r="S167" s="778"/>
      <c r="T167" s="1523"/>
      <c r="U167" s="1519"/>
      <c r="V167" s="1519"/>
      <c r="W167" s="1519"/>
      <c r="X167" s="1520"/>
      <c r="Y167" s="1524"/>
      <c r="Z167" s="1525"/>
      <c r="AA167" s="778"/>
      <c r="AB167" s="1521"/>
      <c r="AC167" s="1526"/>
    </row>
    <row r="168" spans="1:30" outlineLevel="1">
      <c r="A168" s="105">
        <v>2350</v>
      </c>
      <c r="B168" s="164" t="s">
        <v>1335</v>
      </c>
      <c r="C168" s="1515"/>
      <c r="D168" s="778"/>
      <c r="E168" s="1516"/>
      <c r="F168" s="1516"/>
      <c r="G168" s="1516"/>
      <c r="H168" s="778"/>
      <c r="I168" s="1517"/>
      <c r="J168" s="1518"/>
      <c r="K168" s="1518"/>
      <c r="L168" s="1519"/>
      <c r="M168" s="1518"/>
      <c r="N168" s="1518"/>
      <c r="O168" s="1520"/>
      <c r="P168" s="778"/>
      <c r="Q168" s="1521"/>
      <c r="R168" s="1522"/>
      <c r="S168" s="778"/>
      <c r="T168" s="1523"/>
      <c r="U168" s="1519"/>
      <c r="V168" s="1519"/>
      <c r="W168" s="1519"/>
      <c r="X168" s="1520"/>
      <c r="Y168" s="1524"/>
      <c r="Z168" s="1525"/>
      <c r="AA168" s="778"/>
      <c r="AB168" s="1521"/>
      <c r="AC168" s="1526"/>
    </row>
    <row r="169" spans="1:30" outlineLevel="1">
      <c r="A169" s="105">
        <v>2370</v>
      </c>
      <c r="B169" s="164" t="s">
        <v>1335</v>
      </c>
      <c r="C169" s="1515"/>
      <c r="D169" s="778"/>
      <c r="E169" s="1516"/>
      <c r="F169" s="1516"/>
      <c r="G169" s="1516"/>
      <c r="H169" s="778"/>
      <c r="I169" s="1517"/>
      <c r="J169" s="1518"/>
      <c r="K169" s="1518"/>
      <c r="L169" s="1519"/>
      <c r="M169" s="1518"/>
      <c r="N169" s="1518"/>
      <c r="O169" s="1520"/>
      <c r="P169" s="778"/>
      <c r="Q169" s="1521"/>
      <c r="R169" s="1522"/>
      <c r="S169" s="778"/>
      <c r="T169" s="1523"/>
      <c r="U169" s="1519"/>
      <c r="V169" s="1519"/>
      <c r="W169" s="1519"/>
      <c r="X169" s="1520"/>
      <c r="Y169" s="1524"/>
      <c r="Z169" s="1525"/>
      <c r="AA169" s="778"/>
      <c r="AB169" s="1521"/>
      <c r="AC169" s="1526"/>
    </row>
    <row r="170" spans="1:30" outlineLevel="1">
      <c r="A170" s="105">
        <v>2371</v>
      </c>
      <c r="B170" s="164" t="s">
        <v>1335</v>
      </c>
      <c r="C170" s="1515"/>
      <c r="D170" s="778"/>
      <c r="E170" s="1516"/>
      <c r="F170" s="1516"/>
      <c r="G170" s="1516"/>
      <c r="H170" s="778"/>
      <c r="I170" s="1517"/>
      <c r="J170" s="1518"/>
      <c r="K170" s="1518"/>
      <c r="L170" s="1519"/>
      <c r="M170" s="1518"/>
      <c r="N170" s="1518"/>
      <c r="O170" s="1520"/>
      <c r="P170" s="778"/>
      <c r="Q170" s="1521"/>
      <c r="R170" s="1522"/>
      <c r="S170" s="778"/>
      <c r="T170" s="1523"/>
      <c r="U170" s="1519"/>
      <c r="V170" s="1519"/>
      <c r="W170" s="1519"/>
      <c r="X170" s="1520"/>
      <c r="Y170" s="1524"/>
      <c r="Z170" s="1525"/>
      <c r="AA170" s="778"/>
      <c r="AB170" s="1521"/>
      <c r="AC170" s="1526"/>
    </row>
    <row r="171" spans="1:30" outlineLevel="1">
      <c r="A171" s="105">
        <v>2372</v>
      </c>
      <c r="B171" s="164" t="s">
        <v>1335</v>
      </c>
      <c r="C171" s="1515"/>
      <c r="D171" s="778"/>
      <c r="E171" s="1516"/>
      <c r="F171" s="1516"/>
      <c r="G171" s="1516"/>
      <c r="H171" s="778"/>
      <c r="I171" s="1517"/>
      <c r="J171" s="1518"/>
      <c r="K171" s="1518"/>
      <c r="L171" s="1519"/>
      <c r="M171" s="1518"/>
      <c r="N171" s="1518"/>
      <c r="O171" s="1520"/>
      <c r="P171" s="778"/>
      <c r="Q171" s="1521"/>
      <c r="R171" s="1522"/>
      <c r="S171" s="778"/>
      <c r="T171" s="1523"/>
      <c r="U171" s="1519"/>
      <c r="V171" s="1519"/>
      <c r="W171" s="1519"/>
      <c r="X171" s="1520"/>
      <c r="Y171" s="1524"/>
      <c r="Z171" s="1525"/>
      <c r="AA171" s="778"/>
      <c r="AB171" s="1521"/>
      <c r="AC171" s="1526"/>
    </row>
    <row r="172" spans="1:30" outlineLevel="1">
      <c r="A172" s="105">
        <v>2373</v>
      </c>
      <c r="B172" s="164" t="s">
        <v>1335</v>
      </c>
      <c r="C172" s="1515"/>
      <c r="D172" s="778"/>
      <c r="E172" s="1516"/>
      <c r="F172" s="1516"/>
      <c r="G172" s="1516"/>
      <c r="H172" s="778"/>
      <c r="I172" s="1517"/>
      <c r="J172" s="1518"/>
      <c r="K172" s="1518"/>
      <c r="L172" s="1519"/>
      <c r="M172" s="1518"/>
      <c r="N172" s="1518"/>
      <c r="O172" s="1520"/>
      <c r="P172" s="778"/>
      <c r="Q172" s="1521"/>
      <c r="R172" s="1522"/>
      <c r="S172" s="778"/>
      <c r="T172" s="1523"/>
      <c r="U172" s="1519"/>
      <c r="V172" s="1519"/>
      <c r="W172" s="1519"/>
      <c r="X172" s="1520"/>
      <c r="Y172" s="1524"/>
      <c r="Z172" s="1525"/>
      <c r="AA172" s="778"/>
      <c r="AB172" s="1521"/>
      <c r="AC172" s="1526"/>
    </row>
    <row r="173" spans="1:30" outlineLevel="1">
      <c r="A173" s="105">
        <v>2374</v>
      </c>
      <c r="B173" s="164" t="s">
        <v>1335</v>
      </c>
      <c r="C173" s="1515"/>
      <c r="D173" s="778"/>
      <c r="E173" s="1516"/>
      <c r="F173" s="1516"/>
      <c r="G173" s="1516"/>
      <c r="H173" s="778"/>
      <c r="I173" s="1517"/>
      <c r="J173" s="1518"/>
      <c r="K173" s="1518"/>
      <c r="L173" s="1519"/>
      <c r="M173" s="1518"/>
      <c r="N173" s="1518"/>
      <c r="O173" s="1520"/>
      <c r="P173" s="778"/>
      <c r="Q173" s="1521"/>
      <c r="R173" s="1522"/>
      <c r="S173" s="778"/>
      <c r="T173" s="1523"/>
      <c r="U173" s="1519"/>
      <c r="V173" s="1519"/>
      <c r="W173" s="1519"/>
      <c r="X173" s="1520"/>
      <c r="Y173" s="1524"/>
      <c r="Z173" s="1525"/>
      <c r="AA173" s="778"/>
      <c r="AB173" s="1521"/>
      <c r="AC173" s="1526"/>
      <c r="AD173" s="146"/>
    </row>
    <row r="174" spans="1:30" outlineLevel="1">
      <c r="A174" s="105">
        <v>2375</v>
      </c>
      <c r="B174" s="164" t="s">
        <v>1335</v>
      </c>
      <c r="C174" s="1515"/>
      <c r="D174" s="778"/>
      <c r="E174" s="1516"/>
      <c r="F174" s="1516"/>
      <c r="G174" s="1516"/>
      <c r="H174" s="778"/>
      <c r="I174" s="1517"/>
      <c r="J174" s="1518"/>
      <c r="K174" s="1518"/>
      <c r="L174" s="1519"/>
      <c r="M174" s="1518"/>
      <c r="N174" s="1518"/>
      <c r="O174" s="1520"/>
      <c r="P174" s="778"/>
      <c r="Q174" s="1521"/>
      <c r="R174" s="1522"/>
      <c r="S174" s="778"/>
      <c r="T174" s="1523"/>
      <c r="U174" s="1519"/>
      <c r="V174" s="1519"/>
      <c r="W174" s="1519"/>
      <c r="X174" s="1520"/>
      <c r="Y174" s="1524"/>
      <c r="Z174" s="1525"/>
      <c r="AA174" s="778"/>
      <c r="AB174" s="1521"/>
      <c r="AC174" s="1526"/>
    </row>
    <row r="175" spans="1:30" s="163" customFormat="1" outlineLevel="1">
      <c r="A175" s="105">
        <v>2376</v>
      </c>
      <c r="B175" s="164" t="s">
        <v>1335</v>
      </c>
      <c r="C175" s="1515"/>
      <c r="D175" s="778"/>
      <c r="E175" s="1516"/>
      <c r="F175" s="1516"/>
      <c r="G175" s="1516"/>
      <c r="H175" s="778"/>
      <c r="I175" s="1517"/>
      <c r="J175" s="1518"/>
      <c r="K175" s="1518"/>
      <c r="L175" s="1519"/>
      <c r="M175" s="1518"/>
      <c r="N175" s="1518"/>
      <c r="O175" s="1520"/>
      <c r="P175" s="778"/>
      <c r="Q175" s="1521"/>
      <c r="R175" s="1522"/>
      <c r="S175" s="778"/>
      <c r="T175" s="1523"/>
      <c r="U175" s="1519"/>
      <c r="V175" s="1519"/>
      <c r="W175" s="1519"/>
      <c r="X175" s="1520"/>
      <c r="Y175" s="1524"/>
      <c r="Z175" s="1525"/>
      <c r="AA175" s="778"/>
      <c r="AB175" s="1521"/>
      <c r="AC175" s="1526"/>
    </row>
    <row r="176" spans="1:30" outlineLevel="1">
      <c r="A176" s="105">
        <v>2377</v>
      </c>
      <c r="B176" s="164" t="s">
        <v>1335</v>
      </c>
      <c r="C176" s="1515"/>
      <c r="D176" s="778"/>
      <c r="E176" s="1516"/>
      <c r="F176" s="1516"/>
      <c r="G176" s="1516"/>
      <c r="H176" s="778"/>
      <c r="I176" s="1517"/>
      <c r="J176" s="1518"/>
      <c r="K176" s="1518"/>
      <c r="L176" s="1519"/>
      <c r="M176" s="1518"/>
      <c r="N176" s="1518"/>
      <c r="O176" s="1520"/>
      <c r="P176" s="778"/>
      <c r="Q176" s="1521"/>
      <c r="R176" s="1522"/>
      <c r="S176" s="778"/>
      <c r="T176" s="1523"/>
      <c r="U176" s="1519"/>
      <c r="V176" s="1519"/>
      <c r="W176" s="1519"/>
      <c r="X176" s="1520"/>
      <c r="Y176" s="1524"/>
      <c r="Z176" s="1525"/>
      <c r="AA176" s="778"/>
      <c r="AB176" s="1521"/>
      <c r="AC176" s="1526"/>
    </row>
    <row r="177" spans="1:29" outlineLevel="1">
      <c r="A177" s="105">
        <v>2378</v>
      </c>
      <c r="B177" s="164" t="s">
        <v>1335</v>
      </c>
      <c r="C177" s="1515"/>
      <c r="D177" s="778"/>
      <c r="E177" s="1516"/>
      <c r="F177" s="1516"/>
      <c r="G177" s="1516"/>
      <c r="H177" s="778"/>
      <c r="I177" s="1517"/>
      <c r="J177" s="1518"/>
      <c r="K177" s="1518"/>
      <c r="L177" s="1519"/>
      <c r="M177" s="1518"/>
      <c r="N177" s="1518"/>
      <c r="O177" s="1520"/>
      <c r="P177" s="778"/>
      <c r="Q177" s="1521"/>
      <c r="R177" s="1522"/>
      <c r="S177" s="778"/>
      <c r="T177" s="1523"/>
      <c r="U177" s="1519"/>
      <c r="V177" s="1519"/>
      <c r="W177" s="1519"/>
      <c r="X177" s="1520"/>
      <c r="Y177" s="1524"/>
      <c r="Z177" s="1525"/>
      <c r="AA177" s="778"/>
      <c r="AB177" s="1521"/>
      <c r="AC177" s="1526"/>
    </row>
    <row r="178" spans="1:29" outlineLevel="1">
      <c r="A178" s="105">
        <v>2380</v>
      </c>
      <c r="B178" s="164" t="s">
        <v>1336</v>
      </c>
      <c r="C178" s="1515"/>
      <c r="D178" s="778"/>
      <c r="E178" s="1516"/>
      <c r="F178" s="1516"/>
      <c r="G178" s="1516"/>
      <c r="H178" s="778"/>
      <c r="I178" s="1517"/>
      <c r="J178" s="1518"/>
      <c r="K178" s="1518"/>
      <c r="L178" s="1519"/>
      <c r="M178" s="1518"/>
      <c r="N178" s="1518"/>
      <c r="O178" s="1520"/>
      <c r="P178" s="778"/>
      <c r="Q178" s="1521"/>
      <c r="R178" s="1522"/>
      <c r="S178" s="778"/>
      <c r="T178" s="1523"/>
      <c r="U178" s="1519"/>
      <c r="V178" s="1519"/>
      <c r="W178" s="1519"/>
      <c r="X178" s="1520"/>
      <c r="Y178" s="1524"/>
      <c r="Z178" s="1525"/>
      <c r="AA178" s="778"/>
      <c r="AB178" s="1521"/>
      <c r="AC178" s="1526"/>
    </row>
    <row r="179" spans="1:29" outlineLevel="1">
      <c r="A179" s="105">
        <v>2381</v>
      </c>
      <c r="B179" s="164" t="s">
        <v>1336</v>
      </c>
      <c r="C179" s="1515"/>
      <c r="D179" s="778"/>
      <c r="E179" s="1516"/>
      <c r="F179" s="1516"/>
      <c r="G179" s="1516"/>
      <c r="H179" s="778"/>
      <c r="I179" s="1517"/>
      <c r="J179" s="1518"/>
      <c r="K179" s="1518"/>
      <c r="L179" s="1519"/>
      <c r="M179" s="1518"/>
      <c r="N179" s="1518"/>
      <c r="O179" s="1520"/>
      <c r="P179" s="778"/>
      <c r="Q179" s="1521"/>
      <c r="R179" s="1522"/>
      <c r="S179" s="778"/>
      <c r="T179" s="1523"/>
      <c r="U179" s="1519"/>
      <c r="V179" s="1519"/>
      <c r="W179" s="1519"/>
      <c r="X179" s="1520"/>
      <c r="Y179" s="1524"/>
      <c r="Z179" s="1525"/>
      <c r="AA179" s="778"/>
      <c r="AB179" s="1521"/>
      <c r="AC179" s="1526"/>
    </row>
    <row r="180" spans="1:29" outlineLevel="1">
      <c r="A180" s="105">
        <v>2382</v>
      </c>
      <c r="B180" s="164" t="s">
        <v>1336</v>
      </c>
      <c r="C180" s="1515"/>
      <c r="D180" s="778"/>
      <c r="E180" s="1516"/>
      <c r="F180" s="1516"/>
      <c r="G180" s="1516"/>
      <c r="H180" s="778"/>
      <c r="I180" s="1517"/>
      <c r="J180" s="1518"/>
      <c r="K180" s="1518"/>
      <c r="L180" s="1519"/>
      <c r="M180" s="1518"/>
      <c r="N180" s="1518"/>
      <c r="O180" s="1520"/>
      <c r="P180" s="778"/>
      <c r="Q180" s="1521"/>
      <c r="R180" s="1522"/>
      <c r="S180" s="778"/>
      <c r="T180" s="1523"/>
      <c r="U180" s="1519"/>
      <c r="V180" s="1519"/>
      <c r="W180" s="1519"/>
      <c r="X180" s="1520"/>
      <c r="Y180" s="1524"/>
      <c r="Z180" s="1525"/>
      <c r="AA180" s="778"/>
      <c r="AB180" s="1521"/>
      <c r="AC180" s="1526"/>
    </row>
    <row r="181" spans="1:29" outlineLevel="1">
      <c r="A181" s="105">
        <v>2400</v>
      </c>
      <c r="B181" s="164" t="s">
        <v>1337</v>
      </c>
      <c r="C181" s="1515"/>
      <c r="D181" s="778"/>
      <c r="E181" s="1516"/>
      <c r="F181" s="1516"/>
      <c r="G181" s="1516"/>
      <c r="H181" s="778"/>
      <c r="I181" s="1517"/>
      <c r="J181" s="1518"/>
      <c r="K181" s="1518"/>
      <c r="L181" s="1519"/>
      <c r="M181" s="1518"/>
      <c r="N181" s="1518"/>
      <c r="O181" s="1520"/>
      <c r="P181" s="778"/>
      <c r="Q181" s="1521"/>
      <c r="R181" s="1522"/>
      <c r="S181" s="778"/>
      <c r="T181" s="1523"/>
      <c r="U181" s="1519"/>
      <c r="V181" s="1519"/>
      <c r="W181" s="1519"/>
      <c r="X181" s="1520"/>
      <c r="Y181" s="1524"/>
      <c r="Z181" s="1525"/>
      <c r="AA181" s="778"/>
      <c r="AB181" s="1521"/>
      <c r="AC181" s="1526"/>
    </row>
    <row r="182" spans="1:29" outlineLevel="1">
      <c r="A182" s="105">
        <v>2401</v>
      </c>
      <c r="B182" s="164" t="s">
        <v>1337</v>
      </c>
      <c r="C182" s="1515"/>
      <c r="D182" s="778"/>
      <c r="E182" s="1516"/>
      <c r="F182" s="1516"/>
      <c r="G182" s="1516"/>
      <c r="H182" s="778"/>
      <c r="I182" s="1517"/>
      <c r="J182" s="1518"/>
      <c r="K182" s="1518"/>
      <c r="L182" s="1519"/>
      <c r="M182" s="1518"/>
      <c r="N182" s="1518"/>
      <c r="O182" s="1520"/>
      <c r="P182" s="778"/>
      <c r="Q182" s="1521"/>
      <c r="R182" s="1522"/>
      <c r="S182" s="778"/>
      <c r="T182" s="1523"/>
      <c r="U182" s="1519"/>
      <c r="V182" s="1519"/>
      <c r="W182" s="1519"/>
      <c r="X182" s="1520"/>
      <c r="Y182" s="1524"/>
      <c r="Z182" s="1525"/>
      <c r="AA182" s="778"/>
      <c r="AB182" s="1521"/>
      <c r="AC182" s="1526"/>
    </row>
    <row r="183" spans="1:29" outlineLevel="1">
      <c r="A183" s="105">
        <v>2411</v>
      </c>
      <c r="B183" s="164" t="s">
        <v>1338</v>
      </c>
      <c r="C183" s="1515"/>
      <c r="D183" s="778"/>
      <c r="E183" s="1516"/>
      <c r="F183" s="1516"/>
      <c r="G183" s="1516"/>
      <c r="H183" s="778"/>
      <c r="I183" s="1517"/>
      <c r="J183" s="1518"/>
      <c r="K183" s="1518"/>
      <c r="L183" s="1519"/>
      <c r="M183" s="1518"/>
      <c r="N183" s="1518"/>
      <c r="O183" s="1520"/>
      <c r="P183" s="778"/>
      <c r="Q183" s="1521"/>
      <c r="R183" s="1522"/>
      <c r="S183" s="778"/>
      <c r="T183" s="1523"/>
      <c r="U183" s="1519"/>
      <c r="V183" s="1519"/>
      <c r="W183" s="1519"/>
      <c r="X183" s="1520"/>
      <c r="Y183" s="1524"/>
      <c r="Z183" s="1525"/>
      <c r="AA183" s="778"/>
      <c r="AB183" s="1521"/>
      <c r="AC183" s="1526"/>
    </row>
    <row r="184" spans="1:29" outlineLevel="1">
      <c r="A184" s="105">
        <v>2412</v>
      </c>
      <c r="B184" s="164" t="s">
        <v>1338</v>
      </c>
      <c r="C184" s="1515"/>
      <c r="D184" s="778"/>
      <c r="E184" s="1516"/>
      <c r="F184" s="1516"/>
      <c r="G184" s="1516"/>
      <c r="H184" s="778"/>
      <c r="I184" s="1517"/>
      <c r="J184" s="1518"/>
      <c r="K184" s="1518"/>
      <c r="L184" s="1519"/>
      <c r="M184" s="1518"/>
      <c r="N184" s="1518"/>
      <c r="O184" s="1520"/>
      <c r="P184" s="778"/>
      <c r="Q184" s="1521"/>
      <c r="R184" s="1522"/>
      <c r="S184" s="778"/>
      <c r="T184" s="1523"/>
      <c r="U184" s="1519"/>
      <c r="V184" s="1519"/>
      <c r="W184" s="1519"/>
      <c r="X184" s="1520"/>
      <c r="Y184" s="1524"/>
      <c r="Z184" s="1525"/>
      <c r="AA184" s="778"/>
      <c r="AB184" s="1521"/>
      <c r="AC184" s="1526"/>
    </row>
    <row r="185" spans="1:29" outlineLevel="1">
      <c r="A185" s="105">
        <v>2413</v>
      </c>
      <c r="B185" s="164" t="s">
        <v>1338</v>
      </c>
      <c r="C185" s="1515"/>
      <c r="D185" s="778"/>
      <c r="E185" s="1516"/>
      <c r="F185" s="1516"/>
      <c r="G185" s="1516"/>
      <c r="H185" s="778"/>
      <c r="I185" s="1517"/>
      <c r="J185" s="1518"/>
      <c r="K185" s="1518"/>
      <c r="L185" s="1519"/>
      <c r="M185" s="1518"/>
      <c r="N185" s="1518"/>
      <c r="O185" s="1520"/>
      <c r="P185" s="778"/>
      <c r="Q185" s="1521"/>
      <c r="R185" s="1522"/>
      <c r="S185" s="778"/>
      <c r="T185" s="1523"/>
      <c r="U185" s="1519"/>
      <c r="V185" s="1519"/>
      <c r="W185" s="1519"/>
      <c r="X185" s="1520"/>
      <c r="Y185" s="1524"/>
      <c r="Z185" s="1525"/>
      <c r="AA185" s="778"/>
      <c r="AB185" s="1521"/>
      <c r="AC185" s="1526"/>
    </row>
    <row r="186" spans="1:29" outlineLevel="1">
      <c r="A186" s="105">
        <v>2500</v>
      </c>
      <c r="B186" s="164" t="s">
        <v>1339</v>
      </c>
      <c r="C186" s="1515"/>
      <c r="D186" s="778"/>
      <c r="E186" s="1516"/>
      <c r="F186" s="1516"/>
      <c r="G186" s="1516"/>
      <c r="H186" s="778"/>
      <c r="I186" s="1517"/>
      <c r="J186" s="1518"/>
      <c r="K186" s="1518"/>
      <c r="L186" s="1519"/>
      <c r="M186" s="1518"/>
      <c r="N186" s="1518"/>
      <c r="O186" s="1520"/>
      <c r="P186" s="778"/>
      <c r="Q186" s="1521"/>
      <c r="R186" s="1522"/>
      <c r="S186" s="778"/>
      <c r="T186" s="1523"/>
      <c r="U186" s="1519"/>
      <c r="V186" s="1519"/>
      <c r="W186" s="1519"/>
      <c r="X186" s="1520"/>
      <c r="Y186" s="1524"/>
      <c r="Z186" s="1525"/>
      <c r="AA186" s="778"/>
      <c r="AB186" s="1521"/>
      <c r="AC186" s="1526"/>
    </row>
    <row r="187" spans="1:29" outlineLevel="1">
      <c r="A187" s="105">
        <v>2501</v>
      </c>
      <c r="B187" s="164" t="s">
        <v>1339</v>
      </c>
      <c r="C187" s="1515"/>
      <c r="D187" s="778"/>
      <c r="E187" s="1516"/>
      <c r="F187" s="1516"/>
      <c r="G187" s="1516"/>
      <c r="H187" s="778"/>
      <c r="I187" s="1517"/>
      <c r="J187" s="1518"/>
      <c r="K187" s="1518"/>
      <c r="L187" s="1519"/>
      <c r="M187" s="1518"/>
      <c r="N187" s="1518"/>
      <c r="O187" s="1520"/>
      <c r="P187" s="778"/>
      <c r="Q187" s="1521"/>
      <c r="R187" s="1522"/>
      <c r="S187" s="778"/>
      <c r="T187" s="1523"/>
      <c r="U187" s="1519"/>
      <c r="V187" s="1519"/>
      <c r="W187" s="1519"/>
      <c r="X187" s="1520"/>
      <c r="Y187" s="1524"/>
      <c r="Z187" s="1525"/>
      <c r="AA187" s="778"/>
      <c r="AB187" s="1521"/>
      <c r="AC187" s="1526"/>
    </row>
    <row r="188" spans="1:29" outlineLevel="1">
      <c r="A188" s="105">
        <v>2502</v>
      </c>
      <c r="B188" s="164" t="s">
        <v>1339</v>
      </c>
      <c r="C188" s="1515"/>
      <c r="D188" s="778"/>
      <c r="E188" s="1516"/>
      <c r="F188" s="1516"/>
      <c r="G188" s="1516"/>
      <c r="H188" s="778"/>
      <c r="I188" s="1517"/>
      <c r="J188" s="1518"/>
      <c r="K188" s="1518"/>
      <c r="L188" s="1519"/>
      <c r="M188" s="1518"/>
      <c r="N188" s="1518"/>
      <c r="O188" s="1520"/>
      <c r="P188" s="778"/>
      <c r="Q188" s="1521"/>
      <c r="R188" s="1522"/>
      <c r="S188" s="778"/>
      <c r="T188" s="1523"/>
      <c r="U188" s="1519"/>
      <c r="V188" s="1519"/>
      <c r="W188" s="1519"/>
      <c r="X188" s="1520"/>
      <c r="Y188" s="1524"/>
      <c r="Z188" s="1525"/>
      <c r="AA188" s="778"/>
      <c r="AB188" s="1521"/>
      <c r="AC188" s="1526"/>
    </row>
    <row r="189" spans="1:29" outlineLevel="1">
      <c r="A189" s="105">
        <v>2504</v>
      </c>
      <c r="B189" s="164" t="s">
        <v>1339</v>
      </c>
      <c r="C189" s="1515"/>
      <c r="D189" s="778"/>
      <c r="E189" s="1516"/>
      <c r="F189" s="1516"/>
      <c r="G189" s="1516"/>
      <c r="H189" s="778"/>
      <c r="I189" s="1517"/>
      <c r="J189" s="1518"/>
      <c r="K189" s="1518"/>
      <c r="L189" s="1519"/>
      <c r="M189" s="1518"/>
      <c r="N189" s="1518"/>
      <c r="O189" s="1520"/>
      <c r="P189" s="778"/>
      <c r="Q189" s="1521"/>
      <c r="R189" s="1522"/>
      <c r="S189" s="778"/>
      <c r="T189" s="1523"/>
      <c r="U189" s="1519"/>
      <c r="V189" s="1519"/>
      <c r="W189" s="1519"/>
      <c r="X189" s="1520"/>
      <c r="Y189" s="1524"/>
      <c r="Z189" s="1525"/>
      <c r="AA189" s="778"/>
      <c r="AB189" s="1521"/>
      <c r="AC189" s="1526"/>
    </row>
    <row r="190" spans="1:29" outlineLevel="1">
      <c r="A190" s="105">
        <v>2505</v>
      </c>
      <c r="B190" s="164" t="s">
        <v>1339</v>
      </c>
      <c r="C190" s="1515"/>
      <c r="D190" s="778"/>
      <c r="E190" s="1516"/>
      <c r="F190" s="1516"/>
      <c r="G190" s="1516"/>
      <c r="H190" s="778"/>
      <c r="I190" s="1517"/>
      <c r="J190" s="1518"/>
      <c r="K190" s="1518"/>
      <c r="L190" s="1519"/>
      <c r="M190" s="1518"/>
      <c r="N190" s="1518"/>
      <c r="O190" s="1520"/>
      <c r="P190" s="778"/>
      <c r="Q190" s="1521"/>
      <c r="R190" s="1522"/>
      <c r="S190" s="778"/>
      <c r="T190" s="1523"/>
      <c r="U190" s="1519"/>
      <c r="V190" s="1519"/>
      <c r="W190" s="1519"/>
      <c r="X190" s="1520"/>
      <c r="Y190" s="1524"/>
      <c r="Z190" s="1525"/>
      <c r="AA190" s="778"/>
      <c r="AB190" s="1521"/>
      <c r="AC190" s="1526"/>
    </row>
    <row r="191" spans="1:29" outlineLevel="1">
      <c r="A191" s="105">
        <v>2506</v>
      </c>
      <c r="B191" s="164" t="s">
        <v>1341</v>
      </c>
      <c r="C191" s="1515"/>
      <c r="D191" s="778"/>
      <c r="E191" s="1516"/>
      <c r="F191" s="1516"/>
      <c r="G191" s="1516"/>
      <c r="H191" s="778"/>
      <c r="I191" s="1517"/>
      <c r="J191" s="1518"/>
      <c r="K191" s="1518"/>
      <c r="L191" s="1519"/>
      <c r="M191" s="1518"/>
      <c r="N191" s="1518"/>
      <c r="O191" s="1520"/>
      <c r="P191" s="778"/>
      <c r="Q191" s="1521"/>
      <c r="R191" s="1522"/>
      <c r="S191" s="778"/>
      <c r="T191" s="1523"/>
      <c r="U191" s="1519"/>
      <c r="V191" s="1519"/>
      <c r="W191" s="1519"/>
      <c r="X191" s="1520"/>
      <c r="Y191" s="1524"/>
      <c r="Z191" s="1525"/>
      <c r="AA191" s="778"/>
      <c r="AB191" s="1521"/>
      <c r="AC191" s="1526"/>
    </row>
    <row r="192" spans="1:29" outlineLevel="1">
      <c r="A192" s="105">
        <v>2507</v>
      </c>
      <c r="B192" s="164" t="s">
        <v>1342</v>
      </c>
      <c r="C192" s="1515"/>
      <c r="D192" s="778"/>
      <c r="E192" s="1516"/>
      <c r="F192" s="1516"/>
      <c r="G192" s="1516"/>
      <c r="H192" s="778"/>
      <c r="I192" s="1517"/>
      <c r="J192" s="1518"/>
      <c r="K192" s="1518"/>
      <c r="L192" s="1519"/>
      <c r="M192" s="1518"/>
      <c r="N192" s="1518"/>
      <c r="O192" s="1520"/>
      <c r="P192" s="778"/>
      <c r="Q192" s="1521"/>
      <c r="R192" s="1522"/>
      <c r="S192" s="778"/>
      <c r="T192" s="1523"/>
      <c r="U192" s="1519"/>
      <c r="V192" s="1519"/>
      <c r="W192" s="1519"/>
      <c r="X192" s="1520"/>
      <c r="Y192" s="1524"/>
      <c r="Z192" s="1525"/>
      <c r="AA192" s="778"/>
      <c r="AB192" s="1521"/>
      <c r="AC192" s="1526"/>
    </row>
    <row r="193" spans="1:29" outlineLevel="1">
      <c r="A193" s="105">
        <v>2508</v>
      </c>
      <c r="B193" s="164" t="s">
        <v>1342</v>
      </c>
      <c r="C193" s="1515"/>
      <c r="D193" s="778"/>
      <c r="E193" s="1516"/>
      <c r="F193" s="1516"/>
      <c r="G193" s="1516"/>
      <c r="H193" s="778"/>
      <c r="I193" s="1517"/>
      <c r="J193" s="1518"/>
      <c r="K193" s="1518"/>
      <c r="L193" s="1519"/>
      <c r="M193" s="1518"/>
      <c r="N193" s="1518"/>
      <c r="O193" s="1520"/>
      <c r="P193" s="778"/>
      <c r="Q193" s="1521"/>
      <c r="R193" s="1522"/>
      <c r="S193" s="778"/>
      <c r="T193" s="1523"/>
      <c r="U193" s="1519"/>
      <c r="V193" s="1519"/>
      <c r="W193" s="1519"/>
      <c r="X193" s="1520"/>
      <c r="Y193" s="1524"/>
      <c r="Z193" s="1525"/>
      <c r="AA193" s="778"/>
      <c r="AB193" s="1521"/>
      <c r="AC193" s="1526"/>
    </row>
    <row r="194" spans="1:29" outlineLevel="1">
      <c r="A194" s="105">
        <v>2510</v>
      </c>
      <c r="B194" s="164" t="s">
        <v>1342</v>
      </c>
      <c r="C194" s="1515"/>
      <c r="D194" s="778"/>
      <c r="E194" s="1516"/>
      <c r="F194" s="1516"/>
      <c r="G194" s="1516"/>
      <c r="H194" s="778"/>
      <c r="I194" s="1517"/>
      <c r="J194" s="1518"/>
      <c r="K194" s="1518"/>
      <c r="L194" s="1519"/>
      <c r="M194" s="1518"/>
      <c r="N194" s="1518"/>
      <c r="O194" s="1520"/>
      <c r="P194" s="778"/>
      <c r="Q194" s="1521"/>
      <c r="R194" s="1522"/>
      <c r="S194" s="778"/>
      <c r="T194" s="1523"/>
      <c r="U194" s="1519"/>
      <c r="V194" s="1519"/>
      <c r="W194" s="1519"/>
      <c r="X194" s="1520"/>
      <c r="Y194" s="1524"/>
      <c r="Z194" s="1525"/>
      <c r="AA194" s="778"/>
      <c r="AB194" s="1521"/>
      <c r="AC194" s="1526"/>
    </row>
    <row r="195" spans="1:29" outlineLevel="1">
      <c r="A195" s="105">
        <v>2511</v>
      </c>
      <c r="B195" s="164" t="s">
        <v>1342</v>
      </c>
      <c r="C195" s="1515"/>
      <c r="D195" s="778"/>
      <c r="E195" s="1516"/>
      <c r="F195" s="1516"/>
      <c r="G195" s="1516"/>
      <c r="H195" s="778"/>
      <c r="I195" s="1517"/>
      <c r="J195" s="1518"/>
      <c r="K195" s="1518"/>
      <c r="L195" s="1519"/>
      <c r="M195" s="1518"/>
      <c r="N195" s="1518"/>
      <c r="O195" s="1520"/>
      <c r="P195" s="778"/>
      <c r="Q195" s="1521"/>
      <c r="R195" s="1522"/>
      <c r="S195" s="778"/>
      <c r="T195" s="1523"/>
      <c r="U195" s="1519"/>
      <c r="V195" s="1519"/>
      <c r="W195" s="1519"/>
      <c r="X195" s="1520"/>
      <c r="Y195" s="1524"/>
      <c r="Z195" s="1525"/>
      <c r="AA195" s="778"/>
      <c r="AB195" s="1521"/>
      <c r="AC195" s="1526"/>
    </row>
    <row r="196" spans="1:29" outlineLevel="1">
      <c r="A196" s="105">
        <v>2512</v>
      </c>
      <c r="B196" s="164" t="s">
        <v>1339</v>
      </c>
      <c r="C196" s="1515"/>
      <c r="D196" s="778"/>
      <c r="E196" s="1516"/>
      <c r="F196" s="1516"/>
      <c r="G196" s="1516"/>
      <c r="H196" s="778"/>
      <c r="I196" s="1517"/>
      <c r="J196" s="1518"/>
      <c r="K196" s="1518"/>
      <c r="L196" s="1519"/>
      <c r="M196" s="1518"/>
      <c r="N196" s="1518"/>
      <c r="O196" s="1520"/>
      <c r="P196" s="778"/>
      <c r="Q196" s="1521"/>
      <c r="R196" s="1522"/>
      <c r="S196" s="778"/>
      <c r="T196" s="1523"/>
      <c r="U196" s="1519"/>
      <c r="V196" s="1519"/>
      <c r="W196" s="1519"/>
      <c r="X196" s="1520"/>
      <c r="Y196" s="1524"/>
      <c r="Z196" s="1525"/>
      <c r="AA196" s="778"/>
      <c r="AB196" s="1521"/>
      <c r="AC196" s="1526"/>
    </row>
    <row r="197" spans="1:29" outlineLevel="1">
      <c r="A197" s="105">
        <v>2513</v>
      </c>
      <c r="B197" s="164" t="s">
        <v>1341</v>
      </c>
      <c r="C197" s="1515"/>
      <c r="D197" s="778"/>
      <c r="E197" s="1516"/>
      <c r="F197" s="1516"/>
      <c r="G197" s="1516"/>
      <c r="H197" s="778"/>
      <c r="I197" s="1517"/>
      <c r="J197" s="1518"/>
      <c r="K197" s="1518"/>
      <c r="L197" s="1519"/>
      <c r="M197" s="1518"/>
      <c r="N197" s="1518"/>
      <c r="O197" s="1520"/>
      <c r="P197" s="778"/>
      <c r="Q197" s="1521"/>
      <c r="R197" s="1522"/>
      <c r="S197" s="778"/>
      <c r="T197" s="1523"/>
      <c r="U197" s="1519"/>
      <c r="V197" s="1519"/>
      <c r="W197" s="1519"/>
      <c r="X197" s="1520"/>
      <c r="Y197" s="1524"/>
      <c r="Z197" s="1525"/>
      <c r="AA197" s="778"/>
      <c r="AB197" s="1521"/>
      <c r="AC197" s="1526"/>
    </row>
    <row r="198" spans="1:29" outlineLevel="1">
      <c r="A198" s="105">
        <v>2515</v>
      </c>
      <c r="B198" s="164" t="s">
        <v>1343</v>
      </c>
      <c r="C198" s="1515"/>
      <c r="D198" s="778"/>
      <c r="E198" s="1516"/>
      <c r="F198" s="1516"/>
      <c r="G198" s="1516"/>
      <c r="H198" s="778"/>
      <c r="I198" s="1517"/>
      <c r="J198" s="1518"/>
      <c r="K198" s="1518"/>
      <c r="L198" s="1519"/>
      <c r="M198" s="1518"/>
      <c r="N198" s="1518"/>
      <c r="O198" s="1520"/>
      <c r="P198" s="778"/>
      <c r="Q198" s="1521"/>
      <c r="R198" s="1522"/>
      <c r="S198" s="778"/>
      <c r="T198" s="1523"/>
      <c r="U198" s="1519"/>
      <c r="V198" s="1519"/>
      <c r="W198" s="1519"/>
      <c r="X198" s="1520"/>
      <c r="Y198" s="1524"/>
      <c r="Z198" s="1525"/>
      <c r="AA198" s="778"/>
      <c r="AB198" s="1521"/>
      <c r="AC198" s="1526"/>
    </row>
    <row r="199" spans="1:29" outlineLevel="1">
      <c r="A199" s="105">
        <v>2516</v>
      </c>
      <c r="B199" s="164" t="s">
        <v>1344</v>
      </c>
      <c r="C199" s="1515"/>
      <c r="D199" s="778"/>
      <c r="E199" s="1516"/>
      <c r="F199" s="1516"/>
      <c r="G199" s="1516"/>
      <c r="H199" s="778"/>
      <c r="I199" s="1517"/>
      <c r="J199" s="1518"/>
      <c r="K199" s="1518"/>
      <c r="L199" s="1519"/>
      <c r="M199" s="1518"/>
      <c r="N199" s="1518"/>
      <c r="O199" s="1520"/>
      <c r="P199" s="778"/>
      <c r="Q199" s="1521"/>
      <c r="R199" s="1522"/>
      <c r="S199" s="778"/>
      <c r="T199" s="1523"/>
      <c r="U199" s="1519"/>
      <c r="V199" s="1519"/>
      <c r="W199" s="1519"/>
      <c r="X199" s="1520"/>
      <c r="Y199" s="1524"/>
      <c r="Z199" s="1525"/>
      <c r="AA199" s="778"/>
      <c r="AB199" s="1521"/>
      <c r="AC199" s="1526"/>
    </row>
    <row r="200" spans="1:29" outlineLevel="1">
      <c r="A200" s="105">
        <v>2517</v>
      </c>
      <c r="B200" s="164" t="s">
        <v>1340</v>
      </c>
      <c r="C200" s="1515"/>
      <c r="D200" s="778"/>
      <c r="E200" s="1516"/>
      <c r="F200" s="1516"/>
      <c r="G200" s="1516"/>
      <c r="H200" s="778"/>
      <c r="I200" s="1517"/>
      <c r="J200" s="1518"/>
      <c r="K200" s="1518"/>
      <c r="L200" s="1519"/>
      <c r="M200" s="1518"/>
      <c r="N200" s="1518"/>
      <c r="O200" s="1520"/>
      <c r="P200" s="778"/>
      <c r="Q200" s="1521"/>
      <c r="R200" s="1522"/>
      <c r="S200" s="778"/>
      <c r="T200" s="1523"/>
      <c r="U200" s="1519"/>
      <c r="V200" s="1519"/>
      <c r="W200" s="1519"/>
      <c r="X200" s="1520"/>
      <c r="Y200" s="1524"/>
      <c r="Z200" s="1525"/>
      <c r="AA200" s="778"/>
      <c r="AB200" s="1521"/>
      <c r="AC200" s="1526"/>
    </row>
    <row r="201" spans="1:29" outlineLevel="1">
      <c r="A201" s="105">
        <v>2519</v>
      </c>
      <c r="B201" s="164" t="s">
        <v>1342</v>
      </c>
      <c r="C201" s="1515"/>
      <c r="D201" s="778"/>
      <c r="E201" s="1516"/>
      <c r="F201" s="1516"/>
      <c r="G201" s="1516"/>
      <c r="H201" s="778"/>
      <c r="I201" s="1517"/>
      <c r="J201" s="1518"/>
      <c r="K201" s="1518"/>
      <c r="L201" s="1519"/>
      <c r="M201" s="1518"/>
      <c r="N201" s="1518"/>
      <c r="O201" s="1520"/>
      <c r="P201" s="778"/>
      <c r="Q201" s="1521"/>
      <c r="R201" s="1522"/>
      <c r="S201" s="778"/>
      <c r="T201" s="1523"/>
      <c r="U201" s="1519"/>
      <c r="V201" s="1519"/>
      <c r="W201" s="1519"/>
      <c r="X201" s="1520"/>
      <c r="Y201" s="1524"/>
      <c r="Z201" s="1525"/>
      <c r="AA201" s="778"/>
      <c r="AB201" s="1521"/>
      <c r="AC201" s="1526"/>
    </row>
    <row r="202" spans="1:29" outlineLevel="1">
      <c r="A202" s="105">
        <v>2520</v>
      </c>
      <c r="B202" s="164" t="s">
        <v>1339</v>
      </c>
      <c r="C202" s="1515"/>
      <c r="D202" s="778"/>
      <c r="E202" s="1516"/>
      <c r="F202" s="1516"/>
      <c r="G202" s="1516"/>
      <c r="H202" s="778"/>
      <c r="I202" s="1517"/>
      <c r="J202" s="1518"/>
      <c r="K202" s="1518"/>
      <c r="L202" s="1519"/>
      <c r="M202" s="1518"/>
      <c r="N202" s="1518"/>
      <c r="O202" s="1520"/>
      <c r="P202" s="778"/>
      <c r="Q202" s="1521"/>
      <c r="R202" s="1522"/>
      <c r="S202" s="778"/>
      <c r="T202" s="1523"/>
      <c r="U202" s="1519"/>
      <c r="V202" s="1519"/>
      <c r="W202" s="1519"/>
      <c r="X202" s="1520"/>
      <c r="Y202" s="1524"/>
      <c r="Z202" s="1525"/>
      <c r="AA202" s="778"/>
      <c r="AB202" s="1521"/>
      <c r="AC202" s="1526"/>
    </row>
    <row r="203" spans="1:29" outlineLevel="1">
      <c r="A203" s="105">
        <v>2521</v>
      </c>
      <c r="B203" s="164" t="s">
        <v>1342</v>
      </c>
      <c r="C203" s="1515"/>
      <c r="D203" s="778"/>
      <c r="E203" s="1516"/>
      <c r="F203" s="1516"/>
      <c r="G203" s="1516"/>
      <c r="H203" s="778"/>
      <c r="I203" s="1517"/>
      <c r="J203" s="1518"/>
      <c r="K203" s="1518"/>
      <c r="L203" s="1519"/>
      <c r="M203" s="1518"/>
      <c r="N203" s="1518"/>
      <c r="O203" s="1520"/>
      <c r="P203" s="778"/>
      <c r="Q203" s="1521"/>
      <c r="R203" s="1522"/>
      <c r="S203" s="778"/>
      <c r="T203" s="1523"/>
      <c r="U203" s="1519"/>
      <c r="V203" s="1519"/>
      <c r="W203" s="1519"/>
      <c r="X203" s="1520"/>
      <c r="Y203" s="1524"/>
      <c r="Z203" s="1525"/>
      <c r="AA203" s="778"/>
      <c r="AB203" s="1521"/>
      <c r="AC203" s="1526"/>
    </row>
    <row r="204" spans="1:29" outlineLevel="1">
      <c r="A204" s="105">
        <v>2523</v>
      </c>
      <c r="B204" s="164" t="s">
        <v>1345</v>
      </c>
      <c r="C204" s="1515"/>
      <c r="D204" s="778"/>
      <c r="E204" s="1516"/>
      <c r="F204" s="1516"/>
      <c r="G204" s="1516"/>
      <c r="H204" s="778"/>
      <c r="I204" s="1517"/>
      <c r="J204" s="1518"/>
      <c r="K204" s="1518"/>
      <c r="L204" s="1519"/>
      <c r="M204" s="1518"/>
      <c r="N204" s="1518"/>
      <c r="O204" s="1520"/>
      <c r="P204" s="778"/>
      <c r="Q204" s="1521"/>
      <c r="R204" s="1522"/>
      <c r="S204" s="778"/>
      <c r="T204" s="1523"/>
      <c r="U204" s="1519"/>
      <c r="V204" s="1519"/>
      <c r="W204" s="1519"/>
      <c r="X204" s="1520"/>
      <c r="Y204" s="1524"/>
      <c r="Z204" s="1525"/>
      <c r="AA204" s="778"/>
      <c r="AB204" s="1521"/>
      <c r="AC204" s="1526"/>
    </row>
    <row r="205" spans="1:29" outlineLevel="1">
      <c r="A205" s="105">
        <v>2524</v>
      </c>
      <c r="B205" s="164" t="s">
        <v>1345</v>
      </c>
      <c r="C205" s="1515"/>
      <c r="D205" s="778"/>
      <c r="E205" s="1516"/>
      <c r="F205" s="1516"/>
      <c r="G205" s="1516"/>
      <c r="H205" s="778"/>
      <c r="I205" s="1517"/>
      <c r="J205" s="1518"/>
      <c r="K205" s="1518"/>
      <c r="L205" s="1519"/>
      <c r="M205" s="1518"/>
      <c r="N205" s="1518"/>
      <c r="O205" s="1520"/>
      <c r="P205" s="778"/>
      <c r="Q205" s="1521"/>
      <c r="R205" s="1522"/>
      <c r="S205" s="778"/>
      <c r="T205" s="1523"/>
      <c r="U205" s="1519"/>
      <c r="V205" s="1519"/>
      <c r="W205" s="1519"/>
      <c r="X205" s="1520"/>
      <c r="Y205" s="1524"/>
      <c r="Z205" s="1525"/>
      <c r="AA205" s="778"/>
      <c r="AB205" s="1521"/>
      <c r="AC205" s="1526"/>
    </row>
    <row r="206" spans="1:29" outlineLevel="1">
      <c r="A206" s="105">
        <v>2525</v>
      </c>
      <c r="B206" s="164" t="s">
        <v>1345</v>
      </c>
      <c r="C206" s="1515"/>
      <c r="D206" s="778"/>
      <c r="E206" s="1516"/>
      <c r="F206" s="1516"/>
      <c r="G206" s="1516"/>
      <c r="H206" s="778"/>
      <c r="I206" s="1517"/>
      <c r="J206" s="1518"/>
      <c r="K206" s="1518"/>
      <c r="L206" s="1519"/>
      <c r="M206" s="1518"/>
      <c r="N206" s="1518"/>
      <c r="O206" s="1520"/>
      <c r="P206" s="778"/>
      <c r="Q206" s="1521"/>
      <c r="R206" s="1522"/>
      <c r="S206" s="778"/>
      <c r="T206" s="1523"/>
      <c r="U206" s="1519"/>
      <c r="V206" s="1519"/>
      <c r="W206" s="1519"/>
      <c r="X206" s="1520"/>
      <c r="Y206" s="1524"/>
      <c r="Z206" s="1525"/>
      <c r="AA206" s="778"/>
      <c r="AB206" s="1521"/>
      <c r="AC206" s="1526"/>
    </row>
    <row r="207" spans="1:29" outlineLevel="1">
      <c r="A207" s="105">
        <v>2526</v>
      </c>
      <c r="B207" s="164" t="s">
        <v>1339</v>
      </c>
      <c r="C207" s="1515"/>
      <c r="D207" s="778"/>
      <c r="E207" s="1516"/>
      <c r="F207" s="1516"/>
      <c r="G207" s="1516"/>
      <c r="H207" s="778"/>
      <c r="I207" s="1517"/>
      <c r="J207" s="1518"/>
      <c r="K207" s="1518"/>
      <c r="L207" s="1519"/>
      <c r="M207" s="1518"/>
      <c r="N207" s="1518"/>
      <c r="O207" s="1520"/>
      <c r="P207" s="778"/>
      <c r="Q207" s="1521"/>
      <c r="R207" s="1522"/>
      <c r="S207" s="778"/>
      <c r="T207" s="1523"/>
      <c r="U207" s="1519"/>
      <c r="V207" s="1519"/>
      <c r="W207" s="1519"/>
      <c r="X207" s="1520"/>
      <c r="Y207" s="1524"/>
      <c r="Z207" s="1525"/>
      <c r="AA207" s="778"/>
      <c r="AB207" s="1521"/>
      <c r="AC207" s="1526"/>
    </row>
    <row r="208" spans="1:29" outlineLevel="1">
      <c r="A208" s="105">
        <v>2527</v>
      </c>
      <c r="B208" s="164" t="s">
        <v>1342</v>
      </c>
      <c r="C208" s="1515"/>
      <c r="D208" s="778"/>
      <c r="E208" s="1516"/>
      <c r="F208" s="1516"/>
      <c r="G208" s="1516"/>
      <c r="H208" s="778"/>
      <c r="I208" s="1517"/>
      <c r="J208" s="1518"/>
      <c r="K208" s="1518"/>
      <c r="L208" s="1519"/>
      <c r="M208" s="1518"/>
      <c r="N208" s="1518"/>
      <c r="O208" s="1520"/>
      <c r="P208" s="778"/>
      <c r="Q208" s="1521"/>
      <c r="R208" s="1522"/>
      <c r="S208" s="778"/>
      <c r="T208" s="1523"/>
      <c r="U208" s="1519"/>
      <c r="V208" s="1519"/>
      <c r="W208" s="1519"/>
      <c r="X208" s="1520"/>
      <c r="Y208" s="1524"/>
      <c r="Z208" s="1525"/>
      <c r="AA208" s="778"/>
      <c r="AB208" s="1521"/>
      <c r="AC208" s="1526"/>
    </row>
    <row r="209" spans="1:29" outlineLevel="1">
      <c r="A209" s="105">
        <v>2528</v>
      </c>
      <c r="B209" s="164" t="s">
        <v>1339</v>
      </c>
      <c r="C209" s="1515"/>
      <c r="D209" s="778"/>
      <c r="E209" s="1516"/>
      <c r="F209" s="1516"/>
      <c r="G209" s="1516"/>
      <c r="H209" s="778"/>
      <c r="I209" s="1517"/>
      <c r="J209" s="1518"/>
      <c r="K209" s="1518"/>
      <c r="L209" s="1519"/>
      <c r="M209" s="1518"/>
      <c r="N209" s="1518"/>
      <c r="O209" s="1520"/>
      <c r="P209" s="778"/>
      <c r="Q209" s="1521"/>
      <c r="R209" s="1522"/>
      <c r="S209" s="778"/>
      <c r="T209" s="1523"/>
      <c r="U209" s="1519"/>
      <c r="V209" s="1519"/>
      <c r="W209" s="1519"/>
      <c r="X209" s="1520"/>
      <c r="Y209" s="1524"/>
      <c r="Z209" s="1525"/>
      <c r="AA209" s="778"/>
      <c r="AB209" s="1521"/>
      <c r="AC209" s="1526"/>
    </row>
    <row r="210" spans="1:29" outlineLevel="1">
      <c r="A210" s="105">
        <v>2529</v>
      </c>
      <c r="B210" s="164" t="s">
        <v>1340</v>
      </c>
      <c r="C210" s="1515"/>
      <c r="D210" s="778"/>
      <c r="E210" s="1516"/>
      <c r="F210" s="1516"/>
      <c r="G210" s="1516"/>
      <c r="H210" s="778"/>
      <c r="I210" s="1517"/>
      <c r="J210" s="1518"/>
      <c r="K210" s="1518"/>
      <c r="L210" s="1519"/>
      <c r="M210" s="1518"/>
      <c r="N210" s="1518"/>
      <c r="O210" s="1520"/>
      <c r="P210" s="778"/>
      <c r="Q210" s="1521"/>
      <c r="R210" s="1522"/>
      <c r="S210" s="778"/>
      <c r="T210" s="1523"/>
      <c r="U210" s="1519"/>
      <c r="V210" s="1519"/>
      <c r="W210" s="1519"/>
      <c r="X210" s="1520"/>
      <c r="Y210" s="1524"/>
      <c r="Z210" s="1525"/>
      <c r="AA210" s="778"/>
      <c r="AB210" s="1521"/>
      <c r="AC210" s="1526"/>
    </row>
    <row r="211" spans="1:29" outlineLevel="1">
      <c r="A211" s="105">
        <v>2530</v>
      </c>
      <c r="B211" s="164" t="s">
        <v>1340</v>
      </c>
      <c r="C211" s="1515"/>
      <c r="D211" s="778"/>
      <c r="E211" s="1516"/>
      <c r="F211" s="1516"/>
      <c r="G211" s="1516"/>
      <c r="H211" s="778"/>
      <c r="I211" s="1517"/>
      <c r="J211" s="1518"/>
      <c r="K211" s="1518"/>
      <c r="L211" s="1519"/>
      <c r="M211" s="1518"/>
      <c r="N211" s="1518"/>
      <c r="O211" s="1520"/>
      <c r="P211" s="778"/>
      <c r="Q211" s="1521"/>
      <c r="R211" s="1522"/>
      <c r="S211" s="778"/>
      <c r="T211" s="1523"/>
      <c r="U211" s="1519"/>
      <c r="V211" s="1519"/>
      <c r="W211" s="1519"/>
      <c r="X211" s="1520"/>
      <c r="Y211" s="1524"/>
      <c r="Z211" s="1525"/>
      <c r="AA211" s="778"/>
      <c r="AB211" s="1521"/>
      <c r="AC211" s="1526"/>
    </row>
    <row r="212" spans="1:29" outlineLevel="1">
      <c r="A212" s="105">
        <v>2531</v>
      </c>
      <c r="B212" s="164" t="s">
        <v>1339</v>
      </c>
      <c r="C212" s="1515"/>
      <c r="D212" s="778"/>
      <c r="E212" s="1516"/>
      <c r="F212" s="1516"/>
      <c r="G212" s="1516"/>
      <c r="H212" s="778"/>
      <c r="I212" s="1517"/>
      <c r="J212" s="1518"/>
      <c r="K212" s="1518"/>
      <c r="L212" s="1519"/>
      <c r="M212" s="1518"/>
      <c r="N212" s="1518"/>
      <c r="O212" s="1520"/>
      <c r="P212" s="778"/>
      <c r="Q212" s="1521"/>
      <c r="R212" s="1522"/>
      <c r="S212" s="778"/>
      <c r="T212" s="1523"/>
      <c r="U212" s="1519"/>
      <c r="V212" s="1519"/>
      <c r="W212" s="1519"/>
      <c r="X212" s="1520"/>
      <c r="Y212" s="1524"/>
      <c r="Z212" s="1525"/>
      <c r="AA212" s="778"/>
      <c r="AB212" s="1521"/>
      <c r="AC212" s="1526"/>
    </row>
    <row r="213" spans="1:29" outlineLevel="1">
      <c r="A213" s="105">
        <v>2532</v>
      </c>
      <c r="B213" s="164" t="s">
        <v>1339</v>
      </c>
      <c r="C213" s="1515"/>
      <c r="D213" s="778"/>
      <c r="E213" s="1516"/>
      <c r="F213" s="1516"/>
      <c r="G213" s="1516"/>
      <c r="H213" s="778"/>
      <c r="I213" s="1517"/>
      <c r="J213" s="1518"/>
      <c r="K213" s="1518"/>
      <c r="L213" s="1519"/>
      <c r="M213" s="1518"/>
      <c r="N213" s="1518"/>
      <c r="O213" s="1520"/>
      <c r="P213" s="778"/>
      <c r="Q213" s="1521"/>
      <c r="R213" s="1522"/>
      <c r="S213" s="778"/>
      <c r="T213" s="1523"/>
      <c r="U213" s="1519"/>
      <c r="V213" s="1519"/>
      <c r="W213" s="1519"/>
      <c r="X213" s="1520"/>
      <c r="Y213" s="1524"/>
      <c r="Z213" s="1525"/>
      <c r="AA213" s="778"/>
      <c r="AB213" s="1521"/>
      <c r="AC213" s="1526"/>
    </row>
    <row r="214" spans="1:29" outlineLevel="1">
      <c r="A214" s="105">
        <v>2533</v>
      </c>
      <c r="B214" s="164" t="s">
        <v>1341</v>
      </c>
      <c r="C214" s="1515"/>
      <c r="D214" s="778"/>
      <c r="E214" s="1516"/>
      <c r="F214" s="1516"/>
      <c r="G214" s="1516"/>
      <c r="H214" s="778"/>
      <c r="I214" s="1517"/>
      <c r="J214" s="1518"/>
      <c r="K214" s="1518"/>
      <c r="L214" s="1519"/>
      <c r="M214" s="1518"/>
      <c r="N214" s="1518"/>
      <c r="O214" s="1520"/>
      <c r="P214" s="778"/>
      <c r="Q214" s="1521"/>
      <c r="R214" s="1522"/>
      <c r="S214" s="778"/>
      <c r="T214" s="1523"/>
      <c r="U214" s="1519"/>
      <c r="V214" s="1519"/>
      <c r="W214" s="1519"/>
      <c r="X214" s="1520"/>
      <c r="Y214" s="1524"/>
      <c r="Z214" s="1525"/>
      <c r="AA214" s="778"/>
      <c r="AB214" s="1521"/>
      <c r="AC214" s="1526"/>
    </row>
    <row r="215" spans="1:29" s="163" customFormat="1" outlineLevel="1">
      <c r="A215" s="105">
        <v>2534</v>
      </c>
      <c r="B215" s="164" t="s">
        <v>1339</v>
      </c>
      <c r="C215" s="1515"/>
      <c r="D215" s="778"/>
      <c r="E215" s="1516"/>
      <c r="F215" s="1516"/>
      <c r="G215" s="1516"/>
      <c r="H215" s="778"/>
      <c r="I215" s="1517"/>
      <c r="J215" s="1518"/>
      <c r="K215" s="1518"/>
      <c r="L215" s="1519"/>
      <c r="M215" s="1518"/>
      <c r="N215" s="1518"/>
      <c r="O215" s="1520"/>
      <c r="P215" s="778"/>
      <c r="Q215" s="1521"/>
      <c r="R215" s="1522"/>
      <c r="S215" s="778"/>
      <c r="T215" s="1523"/>
      <c r="U215" s="1519"/>
      <c r="V215" s="1519"/>
      <c r="W215" s="1519"/>
      <c r="X215" s="1520"/>
      <c r="Y215" s="1524"/>
      <c r="Z215" s="1525"/>
      <c r="AA215" s="778"/>
      <c r="AB215" s="1521"/>
      <c r="AC215" s="1526"/>
    </row>
    <row r="216" spans="1:29" outlineLevel="1">
      <c r="A216" s="105">
        <v>2535</v>
      </c>
      <c r="B216" s="164" t="s">
        <v>1339</v>
      </c>
      <c r="C216" s="1515"/>
      <c r="D216" s="778"/>
      <c r="E216" s="1516"/>
      <c r="F216" s="1516"/>
      <c r="G216" s="1516"/>
      <c r="H216" s="778"/>
      <c r="I216" s="1517"/>
      <c r="J216" s="1518"/>
      <c r="K216" s="1518"/>
      <c r="L216" s="1519"/>
      <c r="M216" s="1518"/>
      <c r="N216" s="1518"/>
      <c r="O216" s="1520"/>
      <c r="P216" s="778"/>
      <c r="Q216" s="1521"/>
      <c r="R216" s="1522"/>
      <c r="S216" s="778"/>
      <c r="T216" s="1523"/>
      <c r="U216" s="1519"/>
      <c r="V216" s="1519"/>
      <c r="W216" s="1519"/>
      <c r="X216" s="1520"/>
      <c r="Y216" s="1524"/>
      <c r="Z216" s="1525"/>
      <c r="AA216" s="778"/>
      <c r="AB216" s="1521"/>
      <c r="AC216" s="1526"/>
    </row>
    <row r="217" spans="1:29" outlineLevel="1">
      <c r="A217" s="105">
        <v>2536</v>
      </c>
      <c r="B217" s="164" t="s">
        <v>1339</v>
      </c>
      <c r="C217" s="1515"/>
      <c r="D217" s="778"/>
      <c r="E217" s="1516"/>
      <c r="F217" s="1516"/>
      <c r="G217" s="1516"/>
      <c r="H217" s="778"/>
      <c r="I217" s="1517"/>
      <c r="J217" s="1518"/>
      <c r="K217" s="1518"/>
      <c r="L217" s="1519"/>
      <c r="M217" s="1518"/>
      <c r="N217" s="1518"/>
      <c r="O217" s="1520"/>
      <c r="P217" s="778"/>
      <c r="Q217" s="1521"/>
      <c r="R217" s="1522"/>
      <c r="S217" s="778"/>
      <c r="T217" s="1523"/>
      <c r="U217" s="1519"/>
      <c r="V217" s="1519"/>
      <c r="W217" s="1519"/>
      <c r="X217" s="1520"/>
      <c r="Y217" s="1524"/>
      <c r="Z217" s="1525"/>
      <c r="AA217" s="778"/>
      <c r="AB217" s="1521"/>
      <c r="AC217" s="1526"/>
    </row>
    <row r="218" spans="1:29" outlineLevel="1">
      <c r="A218" s="105">
        <v>2537</v>
      </c>
      <c r="B218" s="164" t="s">
        <v>1339</v>
      </c>
      <c r="C218" s="1515"/>
      <c r="D218" s="778"/>
      <c r="E218" s="1516"/>
      <c r="F218" s="1516"/>
      <c r="G218" s="1516"/>
      <c r="H218" s="778"/>
      <c r="I218" s="1517"/>
      <c r="J218" s="1518"/>
      <c r="K218" s="1518"/>
      <c r="L218" s="1519"/>
      <c r="M218" s="1518"/>
      <c r="N218" s="1518"/>
      <c r="O218" s="1520"/>
      <c r="P218" s="778"/>
      <c r="Q218" s="1521"/>
      <c r="R218" s="1522"/>
      <c r="S218" s="778"/>
      <c r="T218" s="1523"/>
      <c r="U218" s="1519"/>
      <c r="V218" s="1519"/>
      <c r="W218" s="1519"/>
      <c r="X218" s="1520"/>
      <c r="Y218" s="1524"/>
      <c r="Z218" s="1525"/>
      <c r="AA218" s="778"/>
      <c r="AB218" s="1521"/>
      <c r="AC218" s="1526"/>
    </row>
    <row r="219" spans="1:29" outlineLevel="1">
      <c r="A219" s="105">
        <v>2538</v>
      </c>
      <c r="B219" s="164" t="s">
        <v>1339</v>
      </c>
      <c r="C219" s="1515"/>
      <c r="D219" s="778"/>
      <c r="E219" s="1516"/>
      <c r="F219" s="1516"/>
      <c r="G219" s="1516"/>
      <c r="H219" s="778"/>
      <c r="I219" s="1517"/>
      <c r="J219" s="1518"/>
      <c r="K219" s="1518"/>
      <c r="L219" s="1519"/>
      <c r="M219" s="1518"/>
      <c r="N219" s="1518"/>
      <c r="O219" s="1520"/>
      <c r="P219" s="778"/>
      <c r="Q219" s="1521"/>
      <c r="R219" s="1522"/>
      <c r="S219" s="778"/>
      <c r="T219" s="1523"/>
      <c r="U219" s="1519"/>
      <c r="V219" s="1519"/>
      <c r="W219" s="1519"/>
      <c r="X219" s="1520"/>
      <c r="Y219" s="1524"/>
      <c r="Z219" s="1525"/>
      <c r="AA219" s="778"/>
      <c r="AB219" s="1521"/>
      <c r="AC219" s="1526"/>
    </row>
    <row r="220" spans="1:29" outlineLevel="1">
      <c r="A220" s="105">
        <v>2539</v>
      </c>
      <c r="B220" s="164" t="s">
        <v>1339</v>
      </c>
      <c r="C220" s="1515"/>
      <c r="D220" s="778"/>
      <c r="E220" s="1516"/>
      <c r="F220" s="1516"/>
      <c r="G220" s="1516"/>
      <c r="H220" s="778"/>
      <c r="I220" s="1517"/>
      <c r="J220" s="1518"/>
      <c r="K220" s="1518"/>
      <c r="L220" s="1519"/>
      <c r="M220" s="1518"/>
      <c r="N220" s="1518"/>
      <c r="O220" s="1520"/>
      <c r="P220" s="778"/>
      <c r="Q220" s="1521"/>
      <c r="R220" s="1522"/>
      <c r="S220" s="778"/>
      <c r="T220" s="1523"/>
      <c r="U220" s="1519"/>
      <c r="V220" s="1519"/>
      <c r="W220" s="1519"/>
      <c r="X220" s="1520"/>
      <c r="Y220" s="1524"/>
      <c r="Z220" s="1525"/>
      <c r="AA220" s="778"/>
      <c r="AB220" s="1521"/>
      <c r="AC220" s="1526"/>
    </row>
    <row r="221" spans="1:29" outlineLevel="1">
      <c r="A221" s="105">
        <v>2541</v>
      </c>
      <c r="B221" s="164" t="s">
        <v>1339</v>
      </c>
      <c r="C221" s="1515"/>
      <c r="D221" s="778"/>
      <c r="E221" s="1516"/>
      <c r="F221" s="1516"/>
      <c r="G221" s="1516"/>
      <c r="H221" s="778"/>
      <c r="I221" s="1517"/>
      <c r="J221" s="1518"/>
      <c r="K221" s="1518"/>
      <c r="L221" s="1519"/>
      <c r="M221" s="1518"/>
      <c r="N221" s="1518"/>
      <c r="O221" s="1520"/>
      <c r="P221" s="778"/>
      <c r="Q221" s="1521"/>
      <c r="R221" s="1522"/>
      <c r="S221" s="778"/>
      <c r="T221" s="1523"/>
      <c r="U221" s="1519"/>
      <c r="V221" s="1519"/>
      <c r="W221" s="1519"/>
      <c r="X221" s="1520"/>
      <c r="Y221" s="1524"/>
      <c r="Z221" s="1525"/>
      <c r="AA221" s="778"/>
      <c r="AB221" s="1521"/>
      <c r="AC221" s="1526"/>
    </row>
    <row r="222" spans="1:29" outlineLevel="1">
      <c r="A222" s="105">
        <v>2542</v>
      </c>
      <c r="B222" s="164" t="s">
        <v>1339</v>
      </c>
      <c r="C222" s="1515"/>
      <c r="D222" s="778"/>
      <c r="E222" s="1516"/>
      <c r="F222" s="1516"/>
      <c r="G222" s="1516"/>
      <c r="H222" s="778"/>
      <c r="I222" s="1517"/>
      <c r="J222" s="1518"/>
      <c r="K222" s="1518"/>
      <c r="L222" s="1519"/>
      <c r="M222" s="1518"/>
      <c r="N222" s="1518"/>
      <c r="O222" s="1520"/>
      <c r="P222" s="778"/>
      <c r="Q222" s="1521"/>
      <c r="R222" s="1522"/>
      <c r="S222" s="778"/>
      <c r="T222" s="1523"/>
      <c r="U222" s="1519"/>
      <c r="V222" s="1519"/>
      <c r="W222" s="1519"/>
      <c r="X222" s="1520"/>
      <c r="Y222" s="1524"/>
      <c r="Z222" s="1525"/>
      <c r="AA222" s="778"/>
      <c r="AB222" s="1521"/>
      <c r="AC222" s="1526"/>
    </row>
    <row r="223" spans="1:29" outlineLevel="1">
      <c r="A223" s="105">
        <v>2550</v>
      </c>
      <c r="B223" s="164" t="s">
        <v>1346</v>
      </c>
      <c r="C223" s="1515"/>
      <c r="D223" s="778"/>
      <c r="E223" s="1516"/>
      <c r="F223" s="1516"/>
      <c r="G223" s="1516"/>
      <c r="H223" s="778"/>
      <c r="I223" s="1517"/>
      <c r="J223" s="1518"/>
      <c r="K223" s="1518"/>
      <c r="L223" s="1519"/>
      <c r="M223" s="1518"/>
      <c r="N223" s="1518"/>
      <c r="O223" s="1520"/>
      <c r="P223" s="778"/>
      <c r="Q223" s="1521"/>
      <c r="R223" s="1522"/>
      <c r="S223" s="778"/>
      <c r="T223" s="1523"/>
      <c r="U223" s="1519"/>
      <c r="V223" s="1519"/>
      <c r="W223" s="1519"/>
      <c r="X223" s="1520"/>
      <c r="Y223" s="1524"/>
      <c r="Z223" s="1525"/>
      <c r="AA223" s="778"/>
      <c r="AB223" s="1521"/>
      <c r="AC223" s="1526"/>
    </row>
    <row r="224" spans="1:29" outlineLevel="1">
      <c r="A224" s="105">
        <v>2551</v>
      </c>
      <c r="B224" s="164" t="s">
        <v>1346</v>
      </c>
      <c r="C224" s="1515"/>
      <c r="D224" s="778"/>
      <c r="E224" s="1516"/>
      <c r="F224" s="1516"/>
      <c r="G224" s="1516"/>
      <c r="H224" s="778"/>
      <c r="I224" s="1517"/>
      <c r="J224" s="1518"/>
      <c r="K224" s="1518"/>
      <c r="L224" s="1519"/>
      <c r="M224" s="1518"/>
      <c r="N224" s="1518"/>
      <c r="O224" s="1520"/>
      <c r="P224" s="778"/>
      <c r="Q224" s="1521"/>
      <c r="R224" s="1522"/>
      <c r="S224" s="778"/>
      <c r="T224" s="1523"/>
      <c r="U224" s="1519"/>
      <c r="V224" s="1519"/>
      <c r="W224" s="1519"/>
      <c r="X224" s="1520"/>
      <c r="Y224" s="1524"/>
      <c r="Z224" s="1525"/>
      <c r="AA224" s="778"/>
      <c r="AB224" s="1521"/>
      <c r="AC224" s="1526"/>
    </row>
    <row r="225" spans="1:30" outlineLevel="1">
      <c r="A225" s="105">
        <v>2552</v>
      </c>
      <c r="B225" s="164" t="s">
        <v>1346</v>
      </c>
      <c r="C225" s="1515"/>
      <c r="D225" s="778"/>
      <c r="E225" s="1516"/>
      <c r="F225" s="1516"/>
      <c r="G225" s="1516"/>
      <c r="H225" s="778"/>
      <c r="I225" s="1517"/>
      <c r="J225" s="1518"/>
      <c r="K225" s="1518"/>
      <c r="L225" s="1519"/>
      <c r="M225" s="1518"/>
      <c r="N225" s="1518"/>
      <c r="O225" s="1520"/>
      <c r="P225" s="778"/>
      <c r="Q225" s="1521"/>
      <c r="R225" s="1522"/>
      <c r="S225" s="778"/>
      <c r="T225" s="1523"/>
      <c r="U225" s="1519"/>
      <c r="V225" s="1519"/>
      <c r="W225" s="1519"/>
      <c r="X225" s="1520"/>
      <c r="Y225" s="1524"/>
      <c r="Z225" s="1525"/>
      <c r="AA225" s="778"/>
      <c r="AB225" s="1521"/>
      <c r="AC225" s="1526"/>
    </row>
    <row r="226" spans="1:30" outlineLevel="1">
      <c r="A226" s="105">
        <v>2553</v>
      </c>
      <c r="B226" s="164" t="s">
        <v>1346</v>
      </c>
      <c r="C226" s="1515"/>
      <c r="D226" s="778"/>
      <c r="E226" s="1516"/>
      <c r="F226" s="1516"/>
      <c r="G226" s="1516"/>
      <c r="H226" s="778"/>
      <c r="I226" s="1517"/>
      <c r="J226" s="1518"/>
      <c r="K226" s="1518"/>
      <c r="L226" s="1519"/>
      <c r="M226" s="1518"/>
      <c r="N226" s="1518"/>
      <c r="O226" s="1520"/>
      <c r="P226" s="778"/>
      <c r="Q226" s="1521"/>
      <c r="R226" s="1522"/>
      <c r="S226" s="778"/>
      <c r="T226" s="1523"/>
      <c r="U226" s="1519"/>
      <c r="V226" s="1519"/>
      <c r="W226" s="1519"/>
      <c r="X226" s="1520"/>
      <c r="Y226" s="1524"/>
      <c r="Z226" s="1525"/>
      <c r="AA226" s="778"/>
      <c r="AB226" s="1521"/>
      <c r="AC226" s="1526"/>
    </row>
    <row r="227" spans="1:30" outlineLevel="1">
      <c r="A227" s="105">
        <v>2554</v>
      </c>
      <c r="B227" s="164" t="s">
        <v>1346</v>
      </c>
      <c r="C227" s="1515"/>
      <c r="D227" s="778"/>
      <c r="E227" s="1516"/>
      <c r="F227" s="1516"/>
      <c r="G227" s="1516"/>
      <c r="H227" s="778"/>
      <c r="I227" s="1517"/>
      <c r="J227" s="1518"/>
      <c r="K227" s="1518"/>
      <c r="L227" s="1519"/>
      <c r="M227" s="1518"/>
      <c r="N227" s="1518"/>
      <c r="O227" s="1520"/>
      <c r="P227" s="778"/>
      <c r="Q227" s="1521"/>
      <c r="R227" s="1522"/>
      <c r="S227" s="778"/>
      <c r="T227" s="1523"/>
      <c r="U227" s="1519"/>
      <c r="V227" s="1519"/>
      <c r="W227" s="1519"/>
      <c r="X227" s="1520"/>
      <c r="Y227" s="1524"/>
      <c r="Z227" s="1525"/>
      <c r="AA227" s="778"/>
      <c r="AB227" s="1521"/>
      <c r="AC227" s="1526"/>
    </row>
    <row r="228" spans="1:30" outlineLevel="1">
      <c r="A228" s="105">
        <v>2555</v>
      </c>
      <c r="B228" s="164" t="s">
        <v>1346</v>
      </c>
      <c r="C228" s="1515"/>
      <c r="D228" s="778"/>
      <c r="E228" s="1516"/>
      <c r="F228" s="1516"/>
      <c r="G228" s="1516"/>
      <c r="H228" s="778"/>
      <c r="I228" s="1517"/>
      <c r="J228" s="1518"/>
      <c r="K228" s="1518"/>
      <c r="L228" s="1519"/>
      <c r="M228" s="1518"/>
      <c r="N228" s="1518"/>
      <c r="O228" s="1520"/>
      <c r="P228" s="778"/>
      <c r="Q228" s="1521"/>
      <c r="R228" s="1522"/>
      <c r="S228" s="778"/>
      <c r="T228" s="1523"/>
      <c r="U228" s="1519"/>
      <c r="V228" s="1519"/>
      <c r="W228" s="1519"/>
      <c r="X228" s="1520"/>
      <c r="Y228" s="1524"/>
      <c r="Z228" s="1525"/>
      <c r="AA228" s="778"/>
      <c r="AB228" s="1521"/>
      <c r="AC228" s="1526"/>
    </row>
    <row r="229" spans="1:30" outlineLevel="1">
      <c r="A229" s="105">
        <v>2556</v>
      </c>
      <c r="B229" s="164" t="s">
        <v>1346</v>
      </c>
      <c r="C229" s="1515"/>
      <c r="D229" s="778"/>
      <c r="E229" s="1516"/>
      <c r="F229" s="1516"/>
      <c r="G229" s="1516"/>
      <c r="H229" s="778"/>
      <c r="I229" s="1517"/>
      <c r="J229" s="1518"/>
      <c r="K229" s="1518"/>
      <c r="L229" s="1519"/>
      <c r="M229" s="1518"/>
      <c r="N229" s="1518"/>
      <c r="O229" s="1520"/>
      <c r="P229" s="778"/>
      <c r="Q229" s="1521"/>
      <c r="R229" s="1522"/>
      <c r="S229" s="778"/>
      <c r="T229" s="1523"/>
      <c r="U229" s="1519"/>
      <c r="V229" s="1519"/>
      <c r="W229" s="1519"/>
      <c r="X229" s="1520"/>
      <c r="Y229" s="1524"/>
      <c r="Z229" s="1525"/>
      <c r="AA229" s="778"/>
      <c r="AB229" s="1521"/>
      <c r="AC229" s="1526"/>
    </row>
    <row r="230" spans="1:30" outlineLevel="1">
      <c r="A230" s="105">
        <v>2560</v>
      </c>
      <c r="B230" s="164" t="s">
        <v>1347</v>
      </c>
      <c r="C230" s="1515"/>
      <c r="D230" s="778"/>
      <c r="E230" s="1516"/>
      <c r="F230" s="1516"/>
      <c r="G230" s="1516"/>
      <c r="H230" s="778"/>
      <c r="I230" s="1517"/>
      <c r="J230" s="1518"/>
      <c r="K230" s="1518"/>
      <c r="L230" s="1519"/>
      <c r="M230" s="1518"/>
      <c r="N230" s="1518"/>
      <c r="O230" s="1520"/>
      <c r="P230" s="778"/>
      <c r="Q230" s="1521"/>
      <c r="R230" s="1522"/>
      <c r="S230" s="778"/>
      <c r="T230" s="1523"/>
      <c r="U230" s="1519"/>
      <c r="V230" s="1519"/>
      <c r="W230" s="1519"/>
      <c r="X230" s="1520"/>
      <c r="Y230" s="1524"/>
      <c r="Z230" s="1525"/>
      <c r="AA230" s="778"/>
      <c r="AB230" s="1521"/>
      <c r="AC230" s="1526"/>
    </row>
    <row r="231" spans="1:30" outlineLevel="1">
      <c r="A231" s="105">
        <v>2570</v>
      </c>
      <c r="B231" s="164" t="s">
        <v>1348</v>
      </c>
      <c r="C231" s="1515"/>
      <c r="D231" s="778"/>
      <c r="E231" s="1516"/>
      <c r="F231" s="1516"/>
      <c r="G231" s="1516"/>
      <c r="H231" s="778"/>
      <c r="I231" s="1517"/>
      <c r="J231" s="1518"/>
      <c r="K231" s="1518"/>
      <c r="L231" s="1519"/>
      <c r="M231" s="1518"/>
      <c r="N231" s="1518"/>
      <c r="O231" s="1520"/>
      <c r="P231" s="778"/>
      <c r="Q231" s="1521"/>
      <c r="R231" s="1522"/>
      <c r="S231" s="778"/>
      <c r="T231" s="1523"/>
      <c r="U231" s="1519"/>
      <c r="V231" s="1519"/>
      <c r="W231" s="1519"/>
      <c r="X231" s="1520"/>
      <c r="Y231" s="1524"/>
      <c r="Z231" s="1525"/>
      <c r="AA231" s="778"/>
      <c r="AB231" s="1521"/>
      <c r="AC231" s="1526"/>
    </row>
    <row r="232" spans="1:30" outlineLevel="1">
      <c r="A232" s="105">
        <v>2600</v>
      </c>
      <c r="B232" s="164" t="s">
        <v>1349</v>
      </c>
      <c r="C232" s="1515"/>
      <c r="D232" s="778"/>
      <c r="E232" s="1516"/>
      <c r="F232" s="1516"/>
      <c r="G232" s="1516"/>
      <c r="H232" s="778"/>
      <c r="I232" s="1517"/>
      <c r="J232" s="1518"/>
      <c r="K232" s="1518"/>
      <c r="L232" s="1519"/>
      <c r="M232" s="1518"/>
      <c r="N232" s="1518"/>
      <c r="O232" s="1520"/>
      <c r="P232" s="778"/>
      <c r="Q232" s="1521"/>
      <c r="R232" s="1522"/>
      <c r="S232" s="778"/>
      <c r="T232" s="1523"/>
      <c r="U232" s="1519"/>
      <c r="V232" s="1519"/>
      <c r="W232" s="1519"/>
      <c r="X232" s="1520"/>
      <c r="Y232" s="1524"/>
      <c r="Z232" s="1525"/>
      <c r="AA232" s="778"/>
      <c r="AB232" s="1521"/>
      <c r="AC232" s="1526"/>
      <c r="AD232" s="146"/>
    </row>
    <row r="233" spans="1:30" outlineLevel="1">
      <c r="A233" s="105">
        <v>2610</v>
      </c>
      <c r="B233" s="164" t="s">
        <v>1350</v>
      </c>
      <c r="C233" s="1515"/>
      <c r="D233" s="778"/>
      <c r="E233" s="1516"/>
      <c r="F233" s="1516"/>
      <c r="G233" s="1516"/>
      <c r="H233" s="778"/>
      <c r="I233" s="1517"/>
      <c r="J233" s="1518"/>
      <c r="K233" s="1518"/>
      <c r="L233" s="1519"/>
      <c r="M233" s="1518"/>
      <c r="N233" s="1518"/>
      <c r="O233" s="1520"/>
      <c r="P233" s="778"/>
      <c r="Q233" s="1521"/>
      <c r="R233" s="1522"/>
      <c r="S233" s="778"/>
      <c r="T233" s="1523"/>
      <c r="U233" s="1519"/>
      <c r="V233" s="1519"/>
      <c r="W233" s="1519"/>
      <c r="X233" s="1520"/>
      <c r="Y233" s="1524"/>
      <c r="Z233" s="1525"/>
      <c r="AA233" s="778"/>
      <c r="AB233" s="1521"/>
      <c r="AC233" s="1526"/>
    </row>
    <row r="234" spans="1:30" outlineLevel="1">
      <c r="A234" s="105">
        <v>2611</v>
      </c>
      <c r="B234" s="164" t="s">
        <v>1350</v>
      </c>
      <c r="C234" s="1515"/>
      <c r="D234" s="778"/>
      <c r="E234" s="1516"/>
      <c r="F234" s="1516"/>
      <c r="G234" s="1516"/>
      <c r="H234" s="778"/>
      <c r="I234" s="1517"/>
      <c r="J234" s="1518"/>
      <c r="K234" s="1518"/>
      <c r="L234" s="1519"/>
      <c r="M234" s="1518"/>
      <c r="N234" s="1518"/>
      <c r="O234" s="1520"/>
      <c r="P234" s="778"/>
      <c r="Q234" s="1521"/>
      <c r="R234" s="1522"/>
      <c r="S234" s="778"/>
      <c r="T234" s="1523"/>
      <c r="U234" s="1519"/>
      <c r="V234" s="1519"/>
      <c r="W234" s="1519"/>
      <c r="X234" s="1520"/>
      <c r="Y234" s="1524"/>
      <c r="Z234" s="1525"/>
      <c r="AA234" s="778"/>
      <c r="AB234" s="1521"/>
      <c r="AC234" s="1526"/>
    </row>
    <row r="235" spans="1:30" outlineLevel="1">
      <c r="A235" s="105">
        <v>2612</v>
      </c>
      <c r="B235" s="164" t="s">
        <v>1350</v>
      </c>
      <c r="C235" s="1515"/>
      <c r="D235" s="778"/>
      <c r="E235" s="1516"/>
      <c r="F235" s="1516"/>
      <c r="G235" s="1516"/>
      <c r="H235" s="778"/>
      <c r="I235" s="1517"/>
      <c r="J235" s="1518"/>
      <c r="K235" s="1518"/>
      <c r="L235" s="1519"/>
      <c r="M235" s="1518"/>
      <c r="N235" s="1518"/>
      <c r="O235" s="1520"/>
      <c r="P235" s="778"/>
      <c r="Q235" s="1521"/>
      <c r="R235" s="1522"/>
      <c r="S235" s="778"/>
      <c r="T235" s="1523"/>
      <c r="U235" s="1519"/>
      <c r="V235" s="1519"/>
      <c r="W235" s="1519"/>
      <c r="X235" s="1520"/>
      <c r="Y235" s="1524"/>
      <c r="Z235" s="1525"/>
      <c r="AA235" s="778"/>
      <c r="AB235" s="1521"/>
      <c r="AC235" s="1526"/>
    </row>
    <row r="236" spans="1:30" outlineLevel="1">
      <c r="A236" s="105">
        <v>2613</v>
      </c>
      <c r="B236" s="164" t="s">
        <v>1350</v>
      </c>
      <c r="C236" s="1515"/>
      <c r="D236" s="778"/>
      <c r="E236" s="1516"/>
      <c r="F236" s="1516"/>
      <c r="G236" s="1516"/>
      <c r="H236" s="778"/>
      <c r="I236" s="1517"/>
      <c r="J236" s="1518"/>
      <c r="K236" s="1518"/>
      <c r="L236" s="1519"/>
      <c r="M236" s="1518"/>
      <c r="N236" s="1518"/>
      <c r="O236" s="1520"/>
      <c r="P236" s="778"/>
      <c r="Q236" s="1521"/>
      <c r="R236" s="1522"/>
      <c r="S236" s="778"/>
      <c r="T236" s="1523"/>
      <c r="U236" s="1519"/>
      <c r="V236" s="1519"/>
      <c r="W236" s="1519"/>
      <c r="X236" s="1520"/>
      <c r="Y236" s="1524"/>
      <c r="Z236" s="1525"/>
      <c r="AA236" s="778"/>
      <c r="AB236" s="1521"/>
      <c r="AC236" s="1526"/>
    </row>
    <row r="237" spans="1:30" outlineLevel="1">
      <c r="A237" s="105">
        <v>2700</v>
      </c>
      <c r="B237" s="164" t="s">
        <v>1351</v>
      </c>
      <c r="C237" s="1515"/>
      <c r="D237" s="778"/>
      <c r="E237" s="1516"/>
      <c r="F237" s="1516"/>
      <c r="G237" s="1516"/>
      <c r="H237" s="778"/>
      <c r="I237" s="1517"/>
      <c r="J237" s="1518"/>
      <c r="K237" s="1518"/>
      <c r="L237" s="1519"/>
      <c r="M237" s="1518"/>
      <c r="N237" s="1518"/>
      <c r="O237" s="1520"/>
      <c r="P237" s="778"/>
      <c r="Q237" s="1521"/>
      <c r="R237" s="1522"/>
      <c r="S237" s="778"/>
      <c r="T237" s="1523"/>
      <c r="U237" s="1519"/>
      <c r="V237" s="1519"/>
      <c r="W237" s="1519"/>
      <c r="X237" s="1520"/>
      <c r="Y237" s="1524"/>
      <c r="Z237" s="1525"/>
      <c r="AA237" s="778"/>
      <c r="AB237" s="1521"/>
      <c r="AC237" s="1526"/>
    </row>
    <row r="238" spans="1:30" outlineLevel="1">
      <c r="A238" s="105">
        <v>2701</v>
      </c>
      <c r="B238" s="164" t="s">
        <v>1352</v>
      </c>
      <c r="C238" s="1515"/>
      <c r="D238" s="778"/>
      <c r="E238" s="1516"/>
      <c r="F238" s="1516"/>
      <c r="G238" s="1516"/>
      <c r="H238" s="778"/>
      <c r="I238" s="1517"/>
      <c r="J238" s="1518"/>
      <c r="K238" s="1518"/>
      <c r="L238" s="1519"/>
      <c r="M238" s="1518"/>
      <c r="N238" s="1518"/>
      <c r="O238" s="1520"/>
      <c r="P238" s="778"/>
      <c r="Q238" s="1521"/>
      <c r="R238" s="1522"/>
      <c r="S238" s="778"/>
      <c r="T238" s="1523"/>
      <c r="U238" s="1519"/>
      <c r="V238" s="1519"/>
      <c r="W238" s="1519"/>
      <c r="X238" s="1520"/>
      <c r="Y238" s="1524"/>
      <c r="Z238" s="1525"/>
      <c r="AA238" s="778"/>
      <c r="AB238" s="1521"/>
      <c r="AC238" s="1526"/>
    </row>
    <row r="239" spans="1:30" outlineLevel="1">
      <c r="A239" s="105">
        <v>2702</v>
      </c>
      <c r="B239" s="164" t="s">
        <v>1351</v>
      </c>
      <c r="C239" s="1515"/>
      <c r="D239" s="778"/>
      <c r="E239" s="1516"/>
      <c r="F239" s="1516"/>
      <c r="G239" s="1516"/>
      <c r="H239" s="778"/>
      <c r="I239" s="1517"/>
      <c r="J239" s="1518"/>
      <c r="K239" s="1518"/>
      <c r="L239" s="1519"/>
      <c r="M239" s="1518"/>
      <c r="N239" s="1518"/>
      <c r="O239" s="1520"/>
      <c r="P239" s="778"/>
      <c r="Q239" s="1521"/>
      <c r="R239" s="1522"/>
      <c r="S239" s="778"/>
      <c r="T239" s="1523"/>
      <c r="U239" s="1519"/>
      <c r="V239" s="1519"/>
      <c r="W239" s="1519"/>
      <c r="X239" s="1520"/>
      <c r="Y239" s="1524"/>
      <c r="Z239" s="1525"/>
      <c r="AA239" s="778"/>
      <c r="AB239" s="1521"/>
      <c r="AC239" s="1526"/>
    </row>
    <row r="240" spans="1:30" outlineLevel="1">
      <c r="A240" s="105">
        <v>2710</v>
      </c>
      <c r="B240" s="164" t="s">
        <v>1353</v>
      </c>
      <c r="C240" s="1515"/>
      <c r="D240" s="778"/>
      <c r="E240" s="1516"/>
      <c r="F240" s="1516"/>
      <c r="G240" s="1516"/>
      <c r="H240" s="778"/>
      <c r="I240" s="1517"/>
      <c r="J240" s="1518"/>
      <c r="K240" s="1518"/>
      <c r="L240" s="1519"/>
      <c r="M240" s="1518"/>
      <c r="N240" s="1518"/>
      <c r="O240" s="1520"/>
      <c r="P240" s="778"/>
      <c r="Q240" s="1521"/>
      <c r="R240" s="1522"/>
      <c r="S240" s="778"/>
      <c r="T240" s="1523"/>
      <c r="U240" s="1519"/>
      <c r="V240" s="1519"/>
      <c r="W240" s="1519"/>
      <c r="X240" s="1520"/>
      <c r="Y240" s="1524"/>
      <c r="Z240" s="1525"/>
      <c r="AA240" s="778"/>
      <c r="AB240" s="1521"/>
      <c r="AC240" s="1526"/>
    </row>
    <row r="241" spans="1:29" outlineLevel="1">
      <c r="A241" s="105">
        <v>2711</v>
      </c>
      <c r="B241" s="164" t="s">
        <v>1353</v>
      </c>
      <c r="C241" s="1515"/>
      <c r="D241" s="778"/>
      <c r="E241" s="1516"/>
      <c r="F241" s="1516"/>
      <c r="G241" s="1516"/>
      <c r="H241" s="778"/>
      <c r="I241" s="1517"/>
      <c r="J241" s="1518"/>
      <c r="K241" s="1518"/>
      <c r="L241" s="1519"/>
      <c r="M241" s="1518"/>
      <c r="N241" s="1518"/>
      <c r="O241" s="1520"/>
      <c r="P241" s="778"/>
      <c r="Q241" s="1521"/>
      <c r="R241" s="1522"/>
      <c r="S241" s="778"/>
      <c r="T241" s="1523"/>
      <c r="U241" s="1519"/>
      <c r="V241" s="1519"/>
      <c r="W241" s="1519"/>
      <c r="X241" s="1520"/>
      <c r="Y241" s="1524"/>
      <c r="Z241" s="1525"/>
      <c r="AA241" s="778"/>
      <c r="AB241" s="1521"/>
      <c r="AC241" s="1526"/>
    </row>
    <row r="242" spans="1:29" outlineLevel="1">
      <c r="A242" s="105">
        <v>2712</v>
      </c>
      <c r="B242" s="164" t="s">
        <v>1353</v>
      </c>
      <c r="C242" s="1515"/>
      <c r="D242" s="778"/>
      <c r="E242" s="1516"/>
      <c r="F242" s="1516"/>
      <c r="G242" s="1516"/>
      <c r="H242" s="778"/>
      <c r="I242" s="1517"/>
      <c r="J242" s="1518"/>
      <c r="K242" s="1518"/>
      <c r="L242" s="1519"/>
      <c r="M242" s="1518"/>
      <c r="N242" s="1518"/>
      <c r="O242" s="1520"/>
      <c r="P242" s="778"/>
      <c r="Q242" s="1521"/>
      <c r="R242" s="1522"/>
      <c r="S242" s="778"/>
      <c r="T242" s="1523"/>
      <c r="U242" s="1519"/>
      <c r="V242" s="1519"/>
      <c r="W242" s="1519"/>
      <c r="X242" s="1520"/>
      <c r="Y242" s="1524"/>
      <c r="Z242" s="1525"/>
      <c r="AA242" s="778"/>
      <c r="AB242" s="1521"/>
      <c r="AC242" s="1526"/>
    </row>
    <row r="243" spans="1:29" outlineLevel="1">
      <c r="A243" s="105">
        <v>2720</v>
      </c>
      <c r="B243" s="164" t="s">
        <v>1354</v>
      </c>
      <c r="C243" s="1515"/>
      <c r="D243" s="778"/>
      <c r="E243" s="1516"/>
      <c r="F243" s="1516"/>
      <c r="G243" s="1516"/>
      <c r="H243" s="778"/>
      <c r="I243" s="1517"/>
      <c r="J243" s="1518"/>
      <c r="K243" s="1518"/>
      <c r="L243" s="1519"/>
      <c r="M243" s="1518"/>
      <c r="N243" s="1518"/>
      <c r="O243" s="1520"/>
      <c r="P243" s="778"/>
      <c r="Q243" s="1521"/>
      <c r="R243" s="1522"/>
      <c r="S243" s="778"/>
      <c r="T243" s="1523"/>
      <c r="U243" s="1519"/>
      <c r="V243" s="1519"/>
      <c r="W243" s="1519"/>
      <c r="X243" s="1520"/>
      <c r="Y243" s="1524"/>
      <c r="Z243" s="1525"/>
      <c r="AA243" s="778"/>
      <c r="AB243" s="1521"/>
      <c r="AC243" s="1526"/>
    </row>
    <row r="244" spans="1:29" outlineLevel="1">
      <c r="A244" s="105">
        <v>2721</v>
      </c>
      <c r="B244" s="164" t="s">
        <v>1354</v>
      </c>
      <c r="C244" s="1515"/>
      <c r="D244" s="778"/>
      <c r="E244" s="1516"/>
      <c r="F244" s="1516"/>
      <c r="G244" s="1516"/>
      <c r="H244" s="778"/>
      <c r="I244" s="1517"/>
      <c r="J244" s="1518"/>
      <c r="K244" s="1518"/>
      <c r="L244" s="1519"/>
      <c r="M244" s="1518"/>
      <c r="N244" s="1518"/>
      <c r="O244" s="1520"/>
      <c r="P244" s="778"/>
      <c r="Q244" s="1521"/>
      <c r="R244" s="1522"/>
      <c r="S244" s="778"/>
      <c r="T244" s="1523"/>
      <c r="U244" s="1519"/>
      <c r="V244" s="1519"/>
      <c r="W244" s="1519"/>
      <c r="X244" s="1520"/>
      <c r="Y244" s="1524"/>
      <c r="Z244" s="1525"/>
      <c r="AA244" s="778"/>
      <c r="AB244" s="1521"/>
      <c r="AC244" s="1526"/>
    </row>
    <row r="245" spans="1:29" outlineLevel="1">
      <c r="A245" s="105">
        <v>2722</v>
      </c>
      <c r="B245" s="164" t="s">
        <v>1354</v>
      </c>
      <c r="C245" s="1515"/>
      <c r="D245" s="778"/>
      <c r="E245" s="1516"/>
      <c r="F245" s="1516"/>
      <c r="G245" s="1516"/>
      <c r="H245" s="778"/>
      <c r="I245" s="1517"/>
      <c r="J245" s="1518"/>
      <c r="K245" s="1518"/>
      <c r="L245" s="1519"/>
      <c r="M245" s="1518"/>
      <c r="N245" s="1518"/>
      <c r="O245" s="1520"/>
      <c r="P245" s="778"/>
      <c r="Q245" s="1521"/>
      <c r="R245" s="1522"/>
      <c r="S245" s="778"/>
      <c r="T245" s="1523"/>
      <c r="U245" s="1519"/>
      <c r="V245" s="1519"/>
      <c r="W245" s="1519"/>
      <c r="X245" s="1520"/>
      <c r="Y245" s="1524"/>
      <c r="Z245" s="1525"/>
      <c r="AA245" s="778"/>
      <c r="AB245" s="1521"/>
      <c r="AC245" s="1526"/>
    </row>
    <row r="246" spans="1:29" outlineLevel="1">
      <c r="A246" s="105">
        <v>2723</v>
      </c>
      <c r="B246" s="164" t="s">
        <v>1354</v>
      </c>
      <c r="C246" s="1515"/>
      <c r="D246" s="778"/>
      <c r="E246" s="1516"/>
      <c r="F246" s="1516"/>
      <c r="G246" s="1516"/>
      <c r="H246" s="778"/>
      <c r="I246" s="1517"/>
      <c r="J246" s="1518"/>
      <c r="K246" s="1518"/>
      <c r="L246" s="1519"/>
      <c r="M246" s="1518"/>
      <c r="N246" s="1518"/>
      <c r="O246" s="1520"/>
      <c r="P246" s="778"/>
      <c r="Q246" s="1521"/>
      <c r="R246" s="1522"/>
      <c r="S246" s="778"/>
      <c r="T246" s="1523"/>
      <c r="U246" s="1519"/>
      <c r="V246" s="1519"/>
      <c r="W246" s="1519"/>
      <c r="X246" s="1520"/>
      <c r="Y246" s="1524"/>
      <c r="Z246" s="1525"/>
      <c r="AA246" s="778"/>
      <c r="AB246" s="1521"/>
      <c r="AC246" s="1526"/>
    </row>
    <row r="247" spans="1:29" outlineLevel="1">
      <c r="A247" s="105">
        <v>2724</v>
      </c>
      <c r="B247" s="164" t="s">
        <v>1355</v>
      </c>
      <c r="C247" s="1515"/>
      <c r="D247" s="778"/>
      <c r="E247" s="1516"/>
      <c r="F247" s="1516"/>
      <c r="G247" s="1516"/>
      <c r="H247" s="778"/>
      <c r="I247" s="1517"/>
      <c r="J247" s="1518"/>
      <c r="K247" s="1518"/>
      <c r="L247" s="1519"/>
      <c r="M247" s="1518"/>
      <c r="N247" s="1518"/>
      <c r="O247" s="1520"/>
      <c r="P247" s="778"/>
      <c r="Q247" s="1521"/>
      <c r="R247" s="1522"/>
      <c r="S247" s="778"/>
      <c r="T247" s="1523"/>
      <c r="U247" s="1519"/>
      <c r="V247" s="1519"/>
      <c r="W247" s="1519"/>
      <c r="X247" s="1520"/>
      <c r="Y247" s="1524"/>
      <c r="Z247" s="1525"/>
      <c r="AA247" s="778"/>
      <c r="AB247" s="1521"/>
      <c r="AC247" s="1526"/>
    </row>
    <row r="248" spans="1:29" outlineLevel="1">
      <c r="A248" s="105">
        <v>2725</v>
      </c>
      <c r="B248" s="164" t="s">
        <v>1354</v>
      </c>
      <c r="C248" s="1515"/>
      <c r="D248" s="778"/>
      <c r="E248" s="1516"/>
      <c r="F248" s="1516"/>
      <c r="G248" s="1516"/>
      <c r="H248" s="778"/>
      <c r="I248" s="1517"/>
      <c r="J248" s="1518"/>
      <c r="K248" s="1518"/>
      <c r="L248" s="1519"/>
      <c r="M248" s="1518"/>
      <c r="N248" s="1518"/>
      <c r="O248" s="1520"/>
      <c r="P248" s="778"/>
      <c r="Q248" s="1521"/>
      <c r="R248" s="1522"/>
      <c r="S248" s="778"/>
      <c r="T248" s="1523"/>
      <c r="U248" s="1519"/>
      <c r="V248" s="1519"/>
      <c r="W248" s="1519"/>
      <c r="X248" s="1520"/>
      <c r="Y248" s="1524"/>
      <c r="Z248" s="1525"/>
      <c r="AA248" s="778"/>
      <c r="AB248" s="1521"/>
      <c r="AC248" s="1526"/>
    </row>
    <row r="249" spans="1:29" outlineLevel="1">
      <c r="A249" s="105">
        <v>2730</v>
      </c>
      <c r="B249" s="164" t="s">
        <v>1356</v>
      </c>
      <c r="C249" s="1515"/>
      <c r="D249" s="778"/>
      <c r="E249" s="1516"/>
      <c r="F249" s="1516"/>
      <c r="G249" s="1516"/>
      <c r="H249" s="778"/>
      <c r="I249" s="1517"/>
      <c r="J249" s="1518"/>
      <c r="K249" s="1518"/>
      <c r="L249" s="1519"/>
      <c r="M249" s="1518"/>
      <c r="N249" s="1518"/>
      <c r="O249" s="1520"/>
      <c r="P249" s="778"/>
      <c r="Q249" s="1521"/>
      <c r="R249" s="1522"/>
      <c r="S249" s="778"/>
      <c r="T249" s="1523"/>
      <c r="U249" s="1519"/>
      <c r="V249" s="1519"/>
      <c r="W249" s="1519"/>
      <c r="X249" s="1520"/>
      <c r="Y249" s="1524"/>
      <c r="Z249" s="1525"/>
      <c r="AA249" s="778"/>
      <c r="AB249" s="1521"/>
      <c r="AC249" s="1526"/>
    </row>
    <row r="250" spans="1:29" outlineLevel="1">
      <c r="A250" s="105">
        <v>2731</v>
      </c>
      <c r="B250" s="164" t="s">
        <v>1357</v>
      </c>
      <c r="C250" s="1515"/>
      <c r="D250" s="778"/>
      <c r="E250" s="1516"/>
      <c r="F250" s="1516"/>
      <c r="G250" s="1516"/>
      <c r="H250" s="778"/>
      <c r="I250" s="1517"/>
      <c r="J250" s="1518"/>
      <c r="K250" s="1518"/>
      <c r="L250" s="1519"/>
      <c r="M250" s="1518"/>
      <c r="N250" s="1518"/>
      <c r="O250" s="1520"/>
      <c r="P250" s="778"/>
      <c r="Q250" s="1521"/>
      <c r="R250" s="1522"/>
      <c r="S250" s="778"/>
      <c r="T250" s="1523"/>
      <c r="U250" s="1519"/>
      <c r="V250" s="1519"/>
      <c r="W250" s="1519"/>
      <c r="X250" s="1520"/>
      <c r="Y250" s="1524"/>
      <c r="Z250" s="1525"/>
      <c r="AA250" s="778"/>
      <c r="AB250" s="1521"/>
      <c r="AC250" s="1526"/>
    </row>
    <row r="251" spans="1:29" outlineLevel="1">
      <c r="A251" s="105">
        <v>2811</v>
      </c>
      <c r="B251" s="164" t="s">
        <v>1359</v>
      </c>
      <c r="C251" s="1515"/>
      <c r="D251" s="778"/>
      <c r="E251" s="1516"/>
      <c r="F251" s="1516"/>
      <c r="G251" s="1516"/>
      <c r="H251" s="778"/>
      <c r="I251" s="1517"/>
      <c r="J251" s="1518"/>
      <c r="K251" s="1518"/>
      <c r="L251" s="1519"/>
      <c r="M251" s="1518"/>
      <c r="N251" s="1518"/>
      <c r="O251" s="1520"/>
      <c r="P251" s="778"/>
      <c r="Q251" s="1521"/>
      <c r="R251" s="1522"/>
      <c r="S251" s="778"/>
      <c r="T251" s="1523"/>
      <c r="U251" s="1519"/>
      <c r="V251" s="1519"/>
      <c r="W251" s="1519"/>
      <c r="X251" s="1520"/>
      <c r="Y251" s="1524"/>
      <c r="Z251" s="1525"/>
      <c r="AA251" s="778"/>
      <c r="AB251" s="1521"/>
      <c r="AC251" s="1526"/>
    </row>
    <row r="252" spans="1:29" outlineLevel="1">
      <c r="A252" s="105">
        <v>2812</v>
      </c>
      <c r="B252" s="164" t="s">
        <v>1360</v>
      </c>
      <c r="C252" s="1515"/>
      <c r="D252" s="778"/>
      <c r="E252" s="1516"/>
      <c r="F252" s="1516"/>
      <c r="G252" s="1516"/>
      <c r="H252" s="778"/>
      <c r="I252" s="1517"/>
      <c r="J252" s="1518"/>
      <c r="K252" s="1518"/>
      <c r="L252" s="1519"/>
      <c r="M252" s="1518"/>
      <c r="N252" s="1518"/>
      <c r="O252" s="1520"/>
      <c r="P252" s="778"/>
      <c r="Q252" s="1521"/>
      <c r="R252" s="1522"/>
      <c r="S252" s="778"/>
      <c r="T252" s="1523"/>
      <c r="U252" s="1519"/>
      <c r="V252" s="1519"/>
      <c r="W252" s="1519"/>
      <c r="X252" s="1520"/>
      <c r="Y252" s="1524"/>
      <c r="Z252" s="1525"/>
      <c r="AA252" s="778"/>
      <c r="AB252" s="1521"/>
      <c r="AC252" s="1526"/>
    </row>
    <row r="253" spans="1:29" outlineLevel="1">
      <c r="A253" s="105">
        <v>2813</v>
      </c>
      <c r="B253" s="164" t="s">
        <v>1359</v>
      </c>
      <c r="C253" s="1515"/>
      <c r="D253" s="778"/>
      <c r="E253" s="1516"/>
      <c r="F253" s="1516"/>
      <c r="G253" s="1516"/>
      <c r="H253" s="778"/>
      <c r="I253" s="1517"/>
      <c r="J253" s="1518"/>
      <c r="K253" s="1518"/>
      <c r="L253" s="1519"/>
      <c r="M253" s="1518"/>
      <c r="N253" s="1518"/>
      <c r="O253" s="1520"/>
      <c r="P253" s="778"/>
      <c r="Q253" s="1521"/>
      <c r="R253" s="1522"/>
      <c r="S253" s="778"/>
      <c r="T253" s="1523"/>
      <c r="U253" s="1519"/>
      <c r="V253" s="1519"/>
      <c r="W253" s="1519"/>
      <c r="X253" s="1520"/>
      <c r="Y253" s="1524"/>
      <c r="Z253" s="1525"/>
      <c r="AA253" s="778"/>
      <c r="AB253" s="1521"/>
      <c r="AC253" s="1526"/>
    </row>
    <row r="254" spans="1:29" outlineLevel="1">
      <c r="A254" s="105">
        <v>2820</v>
      </c>
      <c r="B254" s="164" t="s">
        <v>1361</v>
      </c>
      <c r="C254" s="1515"/>
      <c r="D254" s="778"/>
      <c r="E254" s="1516"/>
      <c r="F254" s="1516"/>
      <c r="G254" s="1516"/>
      <c r="H254" s="778"/>
      <c r="I254" s="1517"/>
      <c r="J254" s="1518"/>
      <c r="K254" s="1518"/>
      <c r="L254" s="1519"/>
      <c r="M254" s="1518"/>
      <c r="N254" s="1518"/>
      <c r="O254" s="1520"/>
      <c r="P254" s="778"/>
      <c r="Q254" s="1521"/>
      <c r="R254" s="1522"/>
      <c r="S254" s="778"/>
      <c r="T254" s="1523"/>
      <c r="U254" s="1519"/>
      <c r="V254" s="1519"/>
      <c r="W254" s="1519"/>
      <c r="X254" s="1520"/>
      <c r="Y254" s="1524"/>
      <c r="Z254" s="1525"/>
      <c r="AA254" s="778"/>
      <c r="AB254" s="1521"/>
      <c r="AC254" s="1526"/>
    </row>
    <row r="255" spans="1:29" outlineLevel="1">
      <c r="A255" s="105">
        <v>2830</v>
      </c>
      <c r="B255" s="164" t="s">
        <v>1362</v>
      </c>
      <c r="C255" s="1515"/>
      <c r="D255" s="778"/>
      <c r="E255" s="1516"/>
      <c r="F255" s="1516"/>
      <c r="G255" s="1516"/>
      <c r="H255" s="778"/>
      <c r="I255" s="1517"/>
      <c r="J255" s="1518"/>
      <c r="K255" s="1518"/>
      <c r="L255" s="1519"/>
      <c r="M255" s="1518"/>
      <c r="N255" s="1518"/>
      <c r="O255" s="1520"/>
      <c r="P255" s="778"/>
      <c r="Q255" s="1521"/>
      <c r="R255" s="1522"/>
      <c r="S255" s="778"/>
      <c r="T255" s="1523"/>
      <c r="U255" s="1519"/>
      <c r="V255" s="1519"/>
      <c r="W255" s="1519"/>
      <c r="X255" s="1520"/>
      <c r="Y255" s="1524"/>
      <c r="Z255" s="1525"/>
      <c r="AA255" s="778"/>
      <c r="AB255" s="1521"/>
      <c r="AC255" s="1526"/>
    </row>
    <row r="256" spans="1:29" outlineLevel="1">
      <c r="A256" s="105">
        <v>2831</v>
      </c>
      <c r="B256" s="164" t="s">
        <v>1363</v>
      </c>
      <c r="C256" s="1515"/>
      <c r="D256" s="778"/>
      <c r="E256" s="1516"/>
      <c r="F256" s="1516"/>
      <c r="G256" s="1516"/>
      <c r="H256" s="778"/>
      <c r="I256" s="1517"/>
      <c r="J256" s="1518"/>
      <c r="K256" s="1518"/>
      <c r="L256" s="1519"/>
      <c r="M256" s="1518"/>
      <c r="N256" s="1518"/>
      <c r="O256" s="1520"/>
      <c r="P256" s="778"/>
      <c r="Q256" s="1521"/>
      <c r="R256" s="1522"/>
      <c r="S256" s="778"/>
      <c r="T256" s="1523"/>
      <c r="U256" s="1519"/>
      <c r="V256" s="1519"/>
      <c r="W256" s="1519"/>
      <c r="X256" s="1520"/>
      <c r="Y256" s="1524"/>
      <c r="Z256" s="1525"/>
      <c r="AA256" s="778"/>
      <c r="AB256" s="1521"/>
      <c r="AC256" s="1526"/>
    </row>
    <row r="257" spans="1:29" outlineLevel="1">
      <c r="A257" s="105">
        <v>2833</v>
      </c>
      <c r="B257" s="164" t="s">
        <v>1363</v>
      </c>
      <c r="C257" s="1515"/>
      <c r="D257" s="778"/>
      <c r="E257" s="1516"/>
      <c r="F257" s="1516"/>
      <c r="G257" s="1516"/>
      <c r="H257" s="778"/>
      <c r="I257" s="1517"/>
      <c r="J257" s="1518"/>
      <c r="K257" s="1518"/>
      <c r="L257" s="1519"/>
      <c r="M257" s="1518"/>
      <c r="N257" s="1518"/>
      <c r="O257" s="1520"/>
      <c r="P257" s="778"/>
      <c r="Q257" s="1521"/>
      <c r="R257" s="1522"/>
      <c r="S257" s="778"/>
      <c r="T257" s="1523"/>
      <c r="U257" s="1519"/>
      <c r="V257" s="1519"/>
      <c r="W257" s="1519"/>
      <c r="X257" s="1520"/>
      <c r="Y257" s="1524"/>
      <c r="Z257" s="1525"/>
      <c r="AA257" s="778"/>
      <c r="AB257" s="1521"/>
      <c r="AC257" s="1526"/>
    </row>
    <row r="258" spans="1:29" outlineLevel="1">
      <c r="A258" s="105">
        <v>2834</v>
      </c>
      <c r="B258" s="164" t="s">
        <v>1362</v>
      </c>
      <c r="C258" s="1515"/>
      <c r="D258" s="778"/>
      <c r="E258" s="1516"/>
      <c r="F258" s="1516"/>
      <c r="G258" s="1516"/>
      <c r="H258" s="778"/>
      <c r="I258" s="1517"/>
      <c r="J258" s="1518"/>
      <c r="K258" s="1518"/>
      <c r="L258" s="1519"/>
      <c r="M258" s="1518"/>
      <c r="N258" s="1518"/>
      <c r="O258" s="1520"/>
      <c r="P258" s="778"/>
      <c r="Q258" s="1521"/>
      <c r="R258" s="1522"/>
      <c r="S258" s="778"/>
      <c r="T258" s="1523"/>
      <c r="U258" s="1519"/>
      <c r="V258" s="1519"/>
      <c r="W258" s="1519"/>
      <c r="X258" s="1520"/>
      <c r="Y258" s="1524"/>
      <c r="Z258" s="1525"/>
      <c r="AA258" s="778"/>
      <c r="AB258" s="1521"/>
      <c r="AC258" s="1526"/>
    </row>
    <row r="259" spans="1:29" outlineLevel="1">
      <c r="A259" s="105">
        <v>2835</v>
      </c>
      <c r="B259" s="164" t="s">
        <v>1362</v>
      </c>
      <c r="C259" s="1515"/>
      <c r="D259" s="778"/>
      <c r="E259" s="1516"/>
      <c r="F259" s="1516"/>
      <c r="G259" s="1516"/>
      <c r="H259" s="778"/>
      <c r="I259" s="1517"/>
      <c r="J259" s="1518"/>
      <c r="K259" s="1518"/>
      <c r="L259" s="1519"/>
      <c r="M259" s="1518"/>
      <c r="N259" s="1518"/>
      <c r="O259" s="1520"/>
      <c r="P259" s="778"/>
      <c r="Q259" s="1521"/>
      <c r="R259" s="1522"/>
      <c r="S259" s="778"/>
      <c r="T259" s="1523"/>
      <c r="U259" s="1519"/>
      <c r="V259" s="1519"/>
      <c r="W259" s="1519"/>
      <c r="X259" s="1520"/>
      <c r="Y259" s="1524"/>
      <c r="Z259" s="1525"/>
      <c r="AA259" s="778"/>
      <c r="AB259" s="1521"/>
      <c r="AC259" s="1526"/>
    </row>
    <row r="260" spans="1:29" outlineLevel="1">
      <c r="A260" s="105">
        <v>2836</v>
      </c>
      <c r="B260" s="164" t="s">
        <v>1362</v>
      </c>
      <c r="C260" s="1515"/>
      <c r="D260" s="778"/>
      <c r="E260" s="1516"/>
      <c r="F260" s="1516"/>
      <c r="G260" s="1516"/>
      <c r="H260" s="778"/>
      <c r="I260" s="1517"/>
      <c r="J260" s="1518"/>
      <c r="K260" s="1518"/>
      <c r="L260" s="1519"/>
      <c r="M260" s="1518"/>
      <c r="N260" s="1518"/>
      <c r="O260" s="1520"/>
      <c r="P260" s="778"/>
      <c r="Q260" s="1521"/>
      <c r="R260" s="1522"/>
      <c r="S260" s="778"/>
      <c r="T260" s="1523"/>
      <c r="U260" s="1519"/>
      <c r="V260" s="1519"/>
      <c r="W260" s="1519"/>
      <c r="X260" s="1520"/>
      <c r="Y260" s="1524"/>
      <c r="Z260" s="1525"/>
      <c r="AA260" s="778"/>
      <c r="AB260" s="1521"/>
      <c r="AC260" s="1526"/>
    </row>
    <row r="261" spans="1:29" outlineLevel="1">
      <c r="A261" s="105">
        <v>2840</v>
      </c>
      <c r="B261" s="164" t="s">
        <v>1364</v>
      </c>
      <c r="C261" s="1515"/>
      <c r="D261" s="778"/>
      <c r="E261" s="1516"/>
      <c r="F261" s="1516"/>
      <c r="G261" s="1516"/>
      <c r="H261" s="778"/>
      <c r="I261" s="1517"/>
      <c r="J261" s="1518"/>
      <c r="K261" s="1518"/>
      <c r="L261" s="1519"/>
      <c r="M261" s="1518"/>
      <c r="N261" s="1518"/>
      <c r="O261" s="1520"/>
      <c r="P261" s="778"/>
      <c r="Q261" s="1521"/>
      <c r="R261" s="1522"/>
      <c r="S261" s="778"/>
      <c r="T261" s="1523"/>
      <c r="U261" s="1519"/>
      <c r="V261" s="1519"/>
      <c r="W261" s="1519"/>
      <c r="X261" s="1520"/>
      <c r="Y261" s="1524"/>
      <c r="Z261" s="1525"/>
      <c r="AA261" s="778"/>
      <c r="AB261" s="1521"/>
      <c r="AC261" s="1526"/>
    </row>
    <row r="262" spans="1:29" outlineLevel="1">
      <c r="A262" s="105">
        <v>3000</v>
      </c>
      <c r="B262" s="164" t="s">
        <v>1365</v>
      </c>
      <c r="C262" s="1515"/>
      <c r="D262" s="778"/>
      <c r="E262" s="1516"/>
      <c r="F262" s="1516"/>
      <c r="G262" s="1516"/>
      <c r="H262" s="778"/>
      <c r="I262" s="1517"/>
      <c r="J262" s="1518"/>
      <c r="K262" s="1518"/>
      <c r="L262" s="1519"/>
      <c r="M262" s="1518"/>
      <c r="N262" s="1518"/>
      <c r="O262" s="1520"/>
      <c r="P262" s="778"/>
      <c r="Q262" s="1521"/>
      <c r="R262" s="1522"/>
      <c r="S262" s="778"/>
      <c r="T262" s="1523"/>
      <c r="U262" s="1519"/>
      <c r="V262" s="1519"/>
      <c r="W262" s="1519"/>
      <c r="X262" s="1520"/>
      <c r="Y262" s="1524"/>
      <c r="Z262" s="1525"/>
      <c r="AA262" s="778"/>
      <c r="AB262" s="1521"/>
      <c r="AC262" s="1526"/>
    </row>
    <row r="263" spans="1:29" outlineLevel="1">
      <c r="A263" s="105">
        <v>3001</v>
      </c>
      <c r="B263" s="164" t="s">
        <v>1366</v>
      </c>
      <c r="C263" s="1515"/>
      <c r="D263" s="778"/>
      <c r="E263" s="1516"/>
      <c r="F263" s="1516"/>
      <c r="G263" s="1516"/>
      <c r="H263" s="778"/>
      <c r="I263" s="1517"/>
      <c r="J263" s="1518"/>
      <c r="K263" s="1518"/>
      <c r="L263" s="1519"/>
      <c r="M263" s="1518"/>
      <c r="N263" s="1518"/>
      <c r="O263" s="1520"/>
      <c r="P263" s="778"/>
      <c r="Q263" s="1521"/>
      <c r="R263" s="1522"/>
      <c r="S263" s="778"/>
      <c r="T263" s="1523"/>
      <c r="U263" s="1519"/>
      <c r="V263" s="1519"/>
      <c r="W263" s="1519"/>
      <c r="X263" s="1520"/>
      <c r="Y263" s="1524"/>
      <c r="Z263" s="1525"/>
      <c r="AA263" s="778"/>
      <c r="AB263" s="1521"/>
      <c r="AC263" s="1526"/>
    </row>
    <row r="264" spans="1:29" outlineLevel="1">
      <c r="A264" s="105">
        <v>3002</v>
      </c>
      <c r="B264" s="164" t="s">
        <v>1367</v>
      </c>
      <c r="C264" s="1515"/>
      <c r="D264" s="778"/>
      <c r="E264" s="1516"/>
      <c r="F264" s="1516"/>
      <c r="G264" s="1516"/>
      <c r="H264" s="778"/>
      <c r="I264" s="1517"/>
      <c r="J264" s="1518"/>
      <c r="K264" s="1518"/>
      <c r="L264" s="1519"/>
      <c r="M264" s="1518"/>
      <c r="N264" s="1518"/>
      <c r="O264" s="1520"/>
      <c r="P264" s="778"/>
      <c r="Q264" s="1521"/>
      <c r="R264" s="1522"/>
      <c r="S264" s="778"/>
      <c r="T264" s="1523"/>
      <c r="U264" s="1519"/>
      <c r="V264" s="1519"/>
      <c r="W264" s="1519"/>
      <c r="X264" s="1520"/>
      <c r="Y264" s="1524"/>
      <c r="Z264" s="1525"/>
      <c r="AA264" s="778"/>
      <c r="AB264" s="1521"/>
      <c r="AC264" s="1526"/>
    </row>
    <row r="265" spans="1:29" outlineLevel="1">
      <c r="A265" s="105">
        <v>3003</v>
      </c>
      <c r="B265" s="164" t="s">
        <v>1368</v>
      </c>
      <c r="C265" s="1515"/>
      <c r="D265" s="778"/>
      <c r="E265" s="1516"/>
      <c r="F265" s="1516"/>
      <c r="G265" s="1516"/>
      <c r="H265" s="778"/>
      <c r="I265" s="1517"/>
      <c r="J265" s="1518"/>
      <c r="K265" s="1518"/>
      <c r="L265" s="1519"/>
      <c r="M265" s="1518"/>
      <c r="N265" s="1518"/>
      <c r="O265" s="1520"/>
      <c r="P265" s="778"/>
      <c r="Q265" s="1521"/>
      <c r="R265" s="1522"/>
      <c r="S265" s="778"/>
      <c r="T265" s="1523"/>
      <c r="U265" s="1519"/>
      <c r="V265" s="1519"/>
      <c r="W265" s="1519"/>
      <c r="X265" s="1520"/>
      <c r="Y265" s="1524"/>
      <c r="Z265" s="1525"/>
      <c r="AA265" s="778"/>
      <c r="AB265" s="1521"/>
      <c r="AC265" s="1526"/>
    </row>
    <row r="266" spans="1:29" outlineLevel="1">
      <c r="A266" s="105">
        <v>3004</v>
      </c>
      <c r="B266" s="164" t="s">
        <v>1369</v>
      </c>
      <c r="C266" s="1515"/>
      <c r="D266" s="778"/>
      <c r="E266" s="1516"/>
      <c r="F266" s="1516"/>
      <c r="G266" s="1516"/>
      <c r="H266" s="778"/>
      <c r="I266" s="1517"/>
      <c r="J266" s="1518"/>
      <c r="K266" s="1518"/>
      <c r="L266" s="1519"/>
      <c r="M266" s="1518"/>
      <c r="N266" s="1518"/>
      <c r="O266" s="1520"/>
      <c r="P266" s="778"/>
      <c r="Q266" s="1521"/>
      <c r="R266" s="1522"/>
      <c r="S266" s="778"/>
      <c r="T266" s="1523"/>
      <c r="U266" s="1519"/>
      <c r="V266" s="1519"/>
      <c r="W266" s="1519"/>
      <c r="X266" s="1520"/>
      <c r="Y266" s="1524"/>
      <c r="Z266" s="1525"/>
      <c r="AA266" s="778"/>
      <c r="AB266" s="1521"/>
      <c r="AC266" s="1526"/>
    </row>
    <row r="267" spans="1:29" outlineLevel="1">
      <c r="A267" s="105">
        <v>3005</v>
      </c>
      <c r="B267" s="164" t="s">
        <v>1369</v>
      </c>
      <c r="C267" s="1515"/>
      <c r="D267" s="778"/>
      <c r="E267" s="1516"/>
      <c r="F267" s="1516"/>
      <c r="G267" s="1516"/>
      <c r="H267" s="778"/>
      <c r="I267" s="1517"/>
      <c r="J267" s="1518"/>
      <c r="K267" s="1518"/>
      <c r="L267" s="1519"/>
      <c r="M267" s="1518"/>
      <c r="N267" s="1518"/>
      <c r="O267" s="1520"/>
      <c r="P267" s="778"/>
      <c r="Q267" s="1521"/>
      <c r="R267" s="1522"/>
      <c r="S267" s="778"/>
      <c r="T267" s="1523"/>
      <c r="U267" s="1519"/>
      <c r="V267" s="1519"/>
      <c r="W267" s="1519"/>
      <c r="X267" s="1520"/>
      <c r="Y267" s="1524"/>
      <c r="Z267" s="1525"/>
      <c r="AA267" s="778"/>
      <c r="AB267" s="1521"/>
      <c r="AC267" s="1526"/>
    </row>
    <row r="268" spans="1:29" outlineLevel="1">
      <c r="A268" s="105">
        <v>3006</v>
      </c>
      <c r="B268" s="164" t="s">
        <v>1370</v>
      </c>
      <c r="C268" s="1515"/>
      <c r="D268" s="778"/>
      <c r="E268" s="1516"/>
      <c r="F268" s="1516"/>
      <c r="G268" s="1516"/>
      <c r="H268" s="778"/>
      <c r="I268" s="1517"/>
      <c r="J268" s="1518"/>
      <c r="K268" s="1518"/>
      <c r="L268" s="1519"/>
      <c r="M268" s="1518"/>
      <c r="N268" s="1518"/>
      <c r="O268" s="1520"/>
      <c r="P268" s="778"/>
      <c r="Q268" s="1521"/>
      <c r="R268" s="1522"/>
      <c r="S268" s="778"/>
      <c r="T268" s="1523"/>
      <c r="U268" s="1519"/>
      <c r="V268" s="1519"/>
      <c r="W268" s="1519"/>
      <c r="X268" s="1520"/>
      <c r="Y268" s="1524"/>
      <c r="Z268" s="1525"/>
      <c r="AA268" s="778"/>
      <c r="AB268" s="1521"/>
      <c r="AC268" s="1526"/>
    </row>
    <row r="269" spans="1:29" outlineLevel="1">
      <c r="A269" s="105">
        <v>3007</v>
      </c>
      <c r="B269" s="164" t="s">
        <v>1371</v>
      </c>
      <c r="C269" s="1515"/>
      <c r="D269" s="778"/>
      <c r="E269" s="1516"/>
      <c r="F269" s="1516"/>
      <c r="G269" s="1516"/>
      <c r="H269" s="778"/>
      <c r="I269" s="1517"/>
      <c r="J269" s="1518"/>
      <c r="K269" s="1518"/>
      <c r="L269" s="1519"/>
      <c r="M269" s="1518"/>
      <c r="N269" s="1518"/>
      <c r="O269" s="1520"/>
      <c r="P269" s="778"/>
      <c r="Q269" s="1521"/>
      <c r="R269" s="1522"/>
      <c r="S269" s="778"/>
      <c r="T269" s="1523"/>
      <c r="U269" s="1519"/>
      <c r="V269" s="1519"/>
      <c r="W269" s="1519"/>
      <c r="X269" s="1520"/>
      <c r="Y269" s="1524"/>
      <c r="Z269" s="1525"/>
      <c r="AA269" s="778"/>
      <c r="AB269" s="1521"/>
      <c r="AC269" s="1526"/>
    </row>
    <row r="270" spans="1:29" outlineLevel="1">
      <c r="A270" s="105">
        <v>3008</v>
      </c>
      <c r="B270" s="164" t="s">
        <v>1372</v>
      </c>
      <c r="C270" s="1515"/>
      <c r="D270" s="778"/>
      <c r="E270" s="1516"/>
      <c r="F270" s="1516"/>
      <c r="G270" s="1516"/>
      <c r="H270" s="778"/>
      <c r="I270" s="1517"/>
      <c r="J270" s="1518"/>
      <c r="K270" s="1518"/>
      <c r="L270" s="1519"/>
      <c r="M270" s="1518"/>
      <c r="N270" s="1518"/>
      <c r="O270" s="1520"/>
      <c r="P270" s="778"/>
      <c r="Q270" s="1521"/>
      <c r="R270" s="1522"/>
      <c r="S270" s="778"/>
      <c r="T270" s="1523"/>
      <c r="U270" s="1519"/>
      <c r="V270" s="1519"/>
      <c r="W270" s="1519"/>
      <c r="X270" s="1520"/>
      <c r="Y270" s="1524"/>
      <c r="Z270" s="1525"/>
      <c r="AA270" s="778"/>
      <c r="AB270" s="1521"/>
      <c r="AC270" s="1526"/>
    </row>
    <row r="271" spans="1:29" outlineLevel="1">
      <c r="A271" s="105">
        <v>3009</v>
      </c>
      <c r="B271" s="164" t="s">
        <v>1373</v>
      </c>
      <c r="C271" s="1515"/>
      <c r="D271" s="778"/>
      <c r="E271" s="1516"/>
      <c r="F271" s="1516"/>
      <c r="G271" s="1516"/>
      <c r="H271" s="778"/>
      <c r="I271" s="1517"/>
      <c r="J271" s="1518"/>
      <c r="K271" s="1518"/>
      <c r="L271" s="1519"/>
      <c r="M271" s="1518"/>
      <c r="N271" s="1518"/>
      <c r="O271" s="1520"/>
      <c r="P271" s="778"/>
      <c r="Q271" s="1521"/>
      <c r="R271" s="1522"/>
      <c r="S271" s="778"/>
      <c r="T271" s="1523"/>
      <c r="U271" s="1519"/>
      <c r="V271" s="1519"/>
      <c r="W271" s="1519"/>
      <c r="X271" s="1520"/>
      <c r="Y271" s="1524"/>
      <c r="Z271" s="1525"/>
      <c r="AA271" s="778"/>
      <c r="AB271" s="1521"/>
      <c r="AC271" s="1526"/>
    </row>
    <row r="272" spans="1:29" outlineLevel="1">
      <c r="A272" s="105">
        <v>3010</v>
      </c>
      <c r="B272" s="164" t="s">
        <v>1374</v>
      </c>
      <c r="C272" s="1515"/>
      <c r="D272" s="778"/>
      <c r="E272" s="1516"/>
      <c r="F272" s="1516"/>
      <c r="G272" s="1516"/>
      <c r="H272" s="778"/>
      <c r="I272" s="1517"/>
      <c r="J272" s="1518"/>
      <c r="K272" s="1518"/>
      <c r="L272" s="1519"/>
      <c r="M272" s="1518"/>
      <c r="N272" s="1518"/>
      <c r="O272" s="1520"/>
      <c r="P272" s="778"/>
      <c r="Q272" s="1521"/>
      <c r="R272" s="1522"/>
      <c r="S272" s="778"/>
      <c r="T272" s="1523"/>
      <c r="U272" s="1519"/>
      <c r="V272" s="1519"/>
      <c r="W272" s="1519"/>
      <c r="X272" s="1520"/>
      <c r="Y272" s="1524"/>
      <c r="Z272" s="1525"/>
      <c r="AA272" s="778"/>
      <c r="AB272" s="1521"/>
      <c r="AC272" s="1526"/>
    </row>
    <row r="273" spans="1:29" outlineLevel="1">
      <c r="A273" s="105">
        <v>3011</v>
      </c>
      <c r="B273" s="164" t="s">
        <v>1375</v>
      </c>
      <c r="C273" s="1515"/>
      <c r="D273" s="778"/>
      <c r="E273" s="1516"/>
      <c r="F273" s="1516"/>
      <c r="G273" s="1516"/>
      <c r="H273" s="778"/>
      <c r="I273" s="1517"/>
      <c r="J273" s="1518"/>
      <c r="K273" s="1518"/>
      <c r="L273" s="1519"/>
      <c r="M273" s="1518"/>
      <c r="N273" s="1518"/>
      <c r="O273" s="1520"/>
      <c r="P273" s="778"/>
      <c r="Q273" s="1521"/>
      <c r="R273" s="1522"/>
      <c r="S273" s="778"/>
      <c r="T273" s="1523"/>
      <c r="U273" s="1519"/>
      <c r="V273" s="1519"/>
      <c r="W273" s="1519"/>
      <c r="X273" s="1520"/>
      <c r="Y273" s="1524"/>
      <c r="Z273" s="1525"/>
      <c r="AA273" s="778"/>
      <c r="AB273" s="1521"/>
      <c r="AC273" s="1526"/>
    </row>
    <row r="274" spans="1:29" outlineLevel="1">
      <c r="A274" s="105">
        <v>3012</v>
      </c>
      <c r="B274" s="164" t="s">
        <v>1376</v>
      </c>
      <c r="C274" s="1515"/>
      <c r="D274" s="778"/>
      <c r="E274" s="1516"/>
      <c r="F274" s="1516"/>
      <c r="G274" s="1516"/>
      <c r="H274" s="778"/>
      <c r="I274" s="1517"/>
      <c r="J274" s="1518"/>
      <c r="K274" s="1518"/>
      <c r="L274" s="1519"/>
      <c r="M274" s="1518"/>
      <c r="N274" s="1518"/>
      <c r="O274" s="1520"/>
      <c r="P274" s="778"/>
      <c r="Q274" s="1521"/>
      <c r="R274" s="1522"/>
      <c r="S274" s="778"/>
      <c r="T274" s="1523"/>
      <c r="U274" s="1519"/>
      <c r="V274" s="1519"/>
      <c r="W274" s="1519"/>
      <c r="X274" s="1520"/>
      <c r="Y274" s="1524"/>
      <c r="Z274" s="1525"/>
      <c r="AA274" s="778"/>
      <c r="AB274" s="1521"/>
      <c r="AC274" s="1526"/>
    </row>
    <row r="275" spans="1:29" outlineLevel="1">
      <c r="A275" s="105">
        <v>3013</v>
      </c>
      <c r="B275" s="164" t="s">
        <v>1377</v>
      </c>
      <c r="C275" s="1515"/>
      <c r="D275" s="778"/>
      <c r="E275" s="1516"/>
      <c r="F275" s="1516"/>
      <c r="G275" s="1516"/>
      <c r="H275" s="778"/>
      <c r="I275" s="1517"/>
      <c r="J275" s="1518"/>
      <c r="K275" s="1518"/>
      <c r="L275" s="1519"/>
      <c r="M275" s="1518"/>
      <c r="N275" s="1518"/>
      <c r="O275" s="1520"/>
      <c r="P275" s="778"/>
      <c r="Q275" s="1521"/>
      <c r="R275" s="1522"/>
      <c r="S275" s="778"/>
      <c r="T275" s="1523"/>
      <c r="U275" s="1519"/>
      <c r="V275" s="1519"/>
      <c r="W275" s="1519"/>
      <c r="X275" s="1520"/>
      <c r="Y275" s="1524"/>
      <c r="Z275" s="1525"/>
      <c r="AA275" s="778"/>
      <c r="AB275" s="1521"/>
      <c r="AC275" s="1526"/>
    </row>
    <row r="276" spans="1:29" outlineLevel="1">
      <c r="A276" s="105">
        <v>3014</v>
      </c>
      <c r="B276" s="164" t="s">
        <v>1378</v>
      </c>
      <c r="C276" s="1515"/>
      <c r="D276" s="778"/>
      <c r="E276" s="1516"/>
      <c r="F276" s="1516"/>
      <c r="G276" s="1516"/>
      <c r="H276" s="778"/>
      <c r="I276" s="1517"/>
      <c r="J276" s="1518"/>
      <c r="K276" s="1518"/>
      <c r="L276" s="1519"/>
      <c r="M276" s="1518"/>
      <c r="N276" s="1518"/>
      <c r="O276" s="1520"/>
      <c r="P276" s="778"/>
      <c r="Q276" s="1521"/>
      <c r="R276" s="1522"/>
      <c r="S276" s="778"/>
      <c r="T276" s="1523"/>
      <c r="U276" s="1519"/>
      <c r="V276" s="1519"/>
      <c r="W276" s="1519"/>
      <c r="X276" s="1520"/>
      <c r="Y276" s="1524"/>
      <c r="Z276" s="1525"/>
      <c r="AA276" s="778"/>
      <c r="AB276" s="1521"/>
      <c r="AC276" s="1526"/>
    </row>
    <row r="277" spans="1:29" outlineLevel="1">
      <c r="A277" s="105">
        <v>3015</v>
      </c>
      <c r="B277" s="164" t="s">
        <v>1378</v>
      </c>
      <c r="C277" s="1515"/>
      <c r="D277" s="778"/>
      <c r="E277" s="1516"/>
      <c r="F277" s="1516"/>
      <c r="G277" s="1516"/>
      <c r="H277" s="778"/>
      <c r="I277" s="1517"/>
      <c r="J277" s="1518"/>
      <c r="K277" s="1518"/>
      <c r="L277" s="1519"/>
      <c r="M277" s="1518"/>
      <c r="N277" s="1518"/>
      <c r="O277" s="1520"/>
      <c r="P277" s="778"/>
      <c r="Q277" s="1521"/>
      <c r="R277" s="1522"/>
      <c r="S277" s="778"/>
      <c r="T277" s="1523"/>
      <c r="U277" s="1519"/>
      <c r="V277" s="1519"/>
      <c r="W277" s="1519"/>
      <c r="X277" s="1520"/>
      <c r="Y277" s="1524"/>
      <c r="Z277" s="1525"/>
      <c r="AA277" s="778"/>
      <c r="AB277" s="1521"/>
      <c r="AC277" s="1526"/>
    </row>
    <row r="278" spans="1:29" outlineLevel="1">
      <c r="A278" s="105">
        <v>3016</v>
      </c>
      <c r="B278" s="164" t="s">
        <v>1379</v>
      </c>
      <c r="C278" s="1515"/>
      <c r="D278" s="778"/>
      <c r="E278" s="1516"/>
      <c r="F278" s="1516"/>
      <c r="G278" s="1516"/>
      <c r="H278" s="778"/>
      <c r="I278" s="1517"/>
      <c r="J278" s="1518"/>
      <c r="K278" s="1518"/>
      <c r="L278" s="1519"/>
      <c r="M278" s="1518"/>
      <c r="N278" s="1518"/>
      <c r="O278" s="1520"/>
      <c r="P278" s="778"/>
      <c r="Q278" s="1521"/>
      <c r="R278" s="1522"/>
      <c r="S278" s="778"/>
      <c r="T278" s="1523"/>
      <c r="U278" s="1519"/>
      <c r="V278" s="1519"/>
      <c r="W278" s="1519"/>
      <c r="X278" s="1520"/>
      <c r="Y278" s="1524"/>
      <c r="Z278" s="1525"/>
      <c r="AA278" s="778"/>
      <c r="AB278" s="1521"/>
      <c r="AC278" s="1526"/>
    </row>
    <row r="279" spans="1:29" outlineLevel="1">
      <c r="A279" s="105">
        <v>3017</v>
      </c>
      <c r="B279" s="164" t="s">
        <v>1379</v>
      </c>
      <c r="C279" s="1515"/>
      <c r="D279" s="778"/>
      <c r="E279" s="1516"/>
      <c r="F279" s="1516"/>
      <c r="G279" s="1516"/>
      <c r="H279" s="778"/>
      <c r="I279" s="1517"/>
      <c r="J279" s="1518"/>
      <c r="K279" s="1518"/>
      <c r="L279" s="1519"/>
      <c r="M279" s="1518"/>
      <c r="N279" s="1518"/>
      <c r="O279" s="1520"/>
      <c r="P279" s="778"/>
      <c r="Q279" s="1521"/>
      <c r="R279" s="1522"/>
      <c r="S279" s="778"/>
      <c r="T279" s="1523"/>
      <c r="U279" s="1519"/>
      <c r="V279" s="1519"/>
      <c r="W279" s="1519"/>
      <c r="X279" s="1520"/>
      <c r="Y279" s="1524"/>
      <c r="Z279" s="1525"/>
      <c r="AA279" s="778"/>
      <c r="AB279" s="1521"/>
      <c r="AC279" s="1526"/>
    </row>
    <row r="280" spans="1:29" ht="12" outlineLevel="1" thickBot="1">
      <c r="A280" s="105">
        <v>3018</v>
      </c>
      <c r="B280" s="164" t="s">
        <v>1380</v>
      </c>
      <c r="C280" s="1515"/>
      <c r="D280" s="778"/>
      <c r="E280" s="1516"/>
      <c r="F280" s="1516"/>
      <c r="G280" s="1516"/>
      <c r="H280" s="778"/>
      <c r="I280" s="1517"/>
      <c r="J280" s="1518"/>
      <c r="K280" s="1518"/>
      <c r="L280" s="1519"/>
      <c r="M280" s="1518"/>
      <c r="N280" s="1518"/>
      <c r="O280" s="1520"/>
      <c r="P280" s="778"/>
      <c r="Q280" s="1521"/>
      <c r="R280" s="1522"/>
      <c r="S280" s="778"/>
      <c r="T280" s="1523"/>
      <c r="U280" s="1519"/>
      <c r="V280" s="1519"/>
      <c r="W280" s="1519"/>
      <c r="X280" s="1520"/>
      <c r="Y280" s="1524"/>
      <c r="Z280" s="1525"/>
      <c r="AA280" s="778"/>
      <c r="AB280" s="1521"/>
      <c r="AC280" s="1526"/>
    </row>
    <row r="281" spans="1:29" ht="12" thickBot="1">
      <c r="A281" s="1527" t="s">
        <v>1090</v>
      </c>
      <c r="B281" s="1527"/>
      <c r="C281" s="1528"/>
      <c r="D281" s="1528"/>
      <c r="E281" s="1529"/>
      <c r="F281" s="1529"/>
      <c r="G281" s="1529"/>
      <c r="H281" s="1528"/>
      <c r="I281" s="1529"/>
      <c r="J281" s="1529"/>
      <c r="K281" s="1529"/>
      <c r="L281" s="1529"/>
      <c r="M281" s="1529"/>
      <c r="N281" s="1529"/>
      <c r="O281" s="1529"/>
      <c r="P281" s="1528"/>
      <c r="Q281" s="1529"/>
      <c r="R281" s="1529"/>
      <c r="S281" s="1528"/>
      <c r="T281" s="1529"/>
      <c r="U281" s="1529"/>
      <c r="V281" s="1529"/>
      <c r="W281" s="1529"/>
      <c r="X281" s="1529"/>
      <c r="Y281" s="1528"/>
      <c r="Z281" s="1529"/>
      <c r="AA281" s="1530"/>
      <c r="AB281" s="1529"/>
      <c r="AC281" s="1529"/>
    </row>
  </sheetData>
  <mergeCells count="6">
    <mergeCell ref="AB3:AC3"/>
    <mergeCell ref="A3:B3"/>
    <mergeCell ref="E3:G3"/>
    <mergeCell ref="I3:O3"/>
    <mergeCell ref="Q3:R3"/>
    <mergeCell ref="T3:X3"/>
  </mergeCells>
  <pageMargins left="0.78740157480314965" right="0.78740157480314965" top="0.51181102362204722" bottom="0.39370078740157483" header="0.51181102362204722" footer="0.51181102362204722"/>
  <pageSetup paperSize="8" scale="49" fitToHeight="2"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pageSetUpPr fitToPage="1"/>
  </sheetPr>
  <dimension ref="A1:AH281"/>
  <sheetViews>
    <sheetView showGridLines="0" zoomScaleNormal="100" workbookViewId="0">
      <pane ySplit="4" topLeftCell="A230" activePane="bottomLeft" state="frozenSplit"/>
      <selection activeCell="B14" sqref="B14"/>
      <selection pane="bottomLeft" activeCell="V4" sqref="V4:W4"/>
    </sheetView>
  </sheetViews>
  <sheetFormatPr baseColWidth="10" defaultColWidth="11.26953125" defaultRowHeight="11.5" outlineLevelRow="1" outlineLevelCol="1"/>
  <cols>
    <col min="1" max="1" width="9.54296875" style="2" customWidth="1"/>
    <col min="2" max="2" width="37.81640625" style="2" bestFit="1" customWidth="1"/>
    <col min="3" max="3" width="9" style="2" bestFit="1" customWidth="1"/>
    <col min="4" max="4" width="6.54296875" style="2" customWidth="1"/>
    <col min="5" max="6" width="3.26953125" style="2" customWidth="1" outlineLevel="1"/>
    <col min="7" max="7" width="2.54296875" style="2" customWidth="1" outlineLevel="1"/>
    <col min="8" max="8" width="6.54296875" style="2" bestFit="1" customWidth="1"/>
    <col min="9" max="9" width="2.54296875" style="2" customWidth="1" outlineLevel="1"/>
    <col min="10" max="10" width="4.81640625" style="2" customWidth="1" outlineLevel="1"/>
    <col min="11" max="11" width="2.54296875" style="2" customWidth="1" outlineLevel="1"/>
    <col min="12" max="12" width="3.26953125" style="2" customWidth="1" outlineLevel="1"/>
    <col min="13" max="15" width="2.54296875" style="2" customWidth="1" outlineLevel="1"/>
    <col min="16" max="16" width="7" style="2" customWidth="1"/>
    <col min="17" max="17" width="5.54296875" style="2" customWidth="1" outlineLevel="1"/>
    <col min="18" max="18" width="1.26953125" style="2" customWidth="1" outlineLevel="1"/>
    <col min="19" max="19" width="6.54296875" style="2" bestFit="1" customWidth="1"/>
    <col min="20" max="24" width="4.81640625" style="2" customWidth="1" outlineLevel="1"/>
    <col min="25" max="25" width="6.54296875" style="2" bestFit="1" customWidth="1"/>
    <col min="26" max="26" width="6.54296875" style="2" customWidth="1" outlineLevel="1"/>
    <col min="27" max="27" width="7.54296875" style="2" customWidth="1"/>
    <col min="28" max="28" width="3.26953125" style="2" customWidth="1" outlineLevel="1"/>
    <col min="29" max="29" width="3.54296875" style="2" customWidth="1" outlineLevel="1"/>
    <col min="30" max="16384" width="11.26953125" style="2"/>
  </cols>
  <sheetData>
    <row r="1" spans="1:34">
      <c r="A1" s="109" t="s">
        <v>1441</v>
      </c>
      <c r="B1" s="109"/>
      <c r="C1" s="5"/>
      <c r="D1" s="5"/>
      <c r="E1" s="5"/>
      <c r="F1" s="5"/>
      <c r="G1" s="5"/>
      <c r="H1" s="5"/>
      <c r="I1" s="5"/>
      <c r="J1" s="5"/>
      <c r="K1" s="5"/>
      <c r="L1" s="5"/>
      <c r="M1" s="5"/>
      <c r="N1" s="5"/>
      <c r="O1" s="5"/>
      <c r="P1" s="5"/>
      <c r="Q1" s="5"/>
    </row>
    <row r="3" spans="1:34" ht="14.25" customHeight="1" thickBot="1">
      <c r="A3" s="1800"/>
      <c r="B3" s="1786"/>
      <c r="C3" s="772"/>
      <c r="D3" s="969"/>
      <c r="E3" s="1815" t="s">
        <v>1407</v>
      </c>
      <c r="F3" s="1815"/>
      <c r="G3" s="1815"/>
      <c r="H3" s="969"/>
      <c r="I3" s="1777" t="s">
        <v>1408</v>
      </c>
      <c r="J3" s="1778"/>
      <c r="K3" s="1778"/>
      <c r="L3" s="1778"/>
      <c r="M3" s="1778"/>
      <c r="N3" s="1778"/>
      <c r="O3" s="1779"/>
      <c r="P3" s="969"/>
      <c r="Q3" s="1811" t="s">
        <v>1409</v>
      </c>
      <c r="R3" s="1811"/>
      <c r="S3" s="969"/>
      <c r="T3" s="1777" t="s">
        <v>1410</v>
      </c>
      <c r="U3" s="1778"/>
      <c r="V3" s="1778"/>
      <c r="W3" s="1778"/>
      <c r="X3" s="1779"/>
      <c r="Y3" s="969"/>
      <c r="Z3" s="782" t="s">
        <v>1411</v>
      </c>
      <c r="AA3" s="968"/>
      <c r="AB3" s="1811" t="s">
        <v>1412</v>
      </c>
      <c r="AC3" s="1810"/>
    </row>
    <row r="4" spans="1:34" ht="109.5" customHeight="1" thickTop="1" thickBot="1">
      <c r="A4" s="168" t="s">
        <v>131</v>
      </c>
      <c r="B4" s="766" t="s">
        <v>872</v>
      </c>
      <c r="C4" s="986" t="s">
        <v>1413</v>
      </c>
      <c r="D4" s="765" t="s">
        <v>1407</v>
      </c>
      <c r="E4" s="761" t="s">
        <v>1414</v>
      </c>
      <c r="F4" s="1695" t="s">
        <v>1843</v>
      </c>
      <c r="G4" s="756" t="s">
        <v>1415</v>
      </c>
      <c r="H4" s="986" t="s">
        <v>1408</v>
      </c>
      <c r="I4" s="986" t="s">
        <v>1416</v>
      </c>
      <c r="J4" s="986" t="s">
        <v>1417</v>
      </c>
      <c r="K4" s="986" t="s">
        <v>1418</v>
      </c>
      <c r="L4" s="986" t="s">
        <v>1419</v>
      </c>
      <c r="M4" s="986" t="s">
        <v>1420</v>
      </c>
      <c r="N4" s="986" t="s">
        <v>1421</v>
      </c>
      <c r="O4" s="986" t="s">
        <v>1422</v>
      </c>
      <c r="P4" s="986" t="s">
        <v>1409</v>
      </c>
      <c r="Q4" s="986" t="s">
        <v>1423</v>
      </c>
      <c r="R4" s="986" t="s">
        <v>1424</v>
      </c>
      <c r="S4" s="986" t="s">
        <v>1410</v>
      </c>
      <c r="T4" s="758" t="s">
        <v>1425</v>
      </c>
      <c r="U4" s="759" t="s">
        <v>1426</v>
      </c>
      <c r="V4" s="764" t="s">
        <v>1844</v>
      </c>
      <c r="W4" s="764" t="s">
        <v>1845</v>
      </c>
      <c r="X4" s="764" t="s">
        <v>1427</v>
      </c>
      <c r="Y4" s="765" t="s">
        <v>1411</v>
      </c>
      <c r="Z4" s="765" t="s">
        <v>1411</v>
      </c>
      <c r="AA4" s="765" t="s">
        <v>1412</v>
      </c>
      <c r="AB4" s="757" t="s">
        <v>1428</v>
      </c>
      <c r="AC4" s="161" t="s">
        <v>1429</v>
      </c>
      <c r="AE4" s="1100" t="s">
        <v>1440</v>
      </c>
      <c r="AF4" s="1100"/>
      <c r="AG4" s="1100"/>
      <c r="AH4" s="1100"/>
    </row>
    <row r="5" spans="1:34" ht="12.75" customHeight="1" outlineLevel="1">
      <c r="A5" s="165">
        <v>1121</v>
      </c>
      <c r="B5" s="164" t="s">
        <v>1289</v>
      </c>
      <c r="C5" s="1531"/>
      <c r="D5" s="848"/>
      <c r="E5" s="1532"/>
      <c r="F5" s="1536"/>
      <c r="G5" s="1533"/>
      <c r="H5" s="1534"/>
      <c r="I5" s="1535"/>
      <c r="J5" s="1536"/>
      <c r="K5" s="1536"/>
      <c r="L5" s="1537"/>
      <c r="M5" s="1536"/>
      <c r="N5" s="1536"/>
      <c r="O5" s="1538"/>
      <c r="P5" s="848"/>
      <c r="Q5" s="1539"/>
      <c r="R5" s="1540"/>
      <c r="S5" s="848"/>
      <c r="T5" s="1541"/>
      <c r="U5" s="1537"/>
      <c r="V5" s="1537"/>
      <c r="W5" s="1537"/>
      <c r="X5" s="1538"/>
      <c r="Y5" s="1542"/>
      <c r="Z5" s="1543"/>
      <c r="AA5" s="848"/>
      <c r="AB5" s="1539"/>
      <c r="AC5" s="1544"/>
    </row>
    <row r="6" spans="1:34" outlineLevel="1">
      <c r="A6" s="105">
        <v>1122</v>
      </c>
      <c r="B6" s="164" t="s">
        <v>1289</v>
      </c>
      <c r="C6" s="1531"/>
      <c r="D6" s="848"/>
      <c r="E6" s="1532"/>
      <c r="F6" s="1536"/>
      <c r="G6" s="1533"/>
      <c r="H6" s="1534"/>
      <c r="I6" s="1535"/>
      <c r="J6" s="1536"/>
      <c r="K6" s="1536"/>
      <c r="L6" s="1537"/>
      <c r="M6" s="1536"/>
      <c r="N6" s="1536"/>
      <c r="O6" s="1538"/>
      <c r="P6" s="848"/>
      <c r="Q6" s="1539"/>
      <c r="R6" s="1540"/>
      <c r="S6" s="848"/>
      <c r="T6" s="1541"/>
      <c r="U6" s="1537"/>
      <c r="V6" s="1537"/>
      <c r="W6" s="1537"/>
      <c r="X6" s="1538"/>
      <c r="Y6" s="1542"/>
      <c r="Z6" s="1543"/>
      <c r="AA6" s="848"/>
      <c r="AB6" s="1539"/>
      <c r="AC6" s="1544"/>
      <c r="AD6" s="987"/>
    </row>
    <row r="7" spans="1:34" ht="12.75" customHeight="1" outlineLevel="1">
      <c r="A7" s="105">
        <v>1123</v>
      </c>
      <c r="B7" s="164" t="s">
        <v>1289</v>
      </c>
      <c r="C7" s="1531"/>
      <c r="D7" s="848"/>
      <c r="E7" s="1532"/>
      <c r="F7" s="1536"/>
      <c r="G7" s="1533"/>
      <c r="H7" s="1534"/>
      <c r="I7" s="1535"/>
      <c r="J7" s="1536"/>
      <c r="K7" s="1536"/>
      <c r="L7" s="1537"/>
      <c r="M7" s="1536"/>
      <c r="N7" s="1536"/>
      <c r="O7" s="1538"/>
      <c r="P7" s="848"/>
      <c r="Q7" s="1539"/>
      <c r="R7" s="1540"/>
      <c r="S7" s="848"/>
      <c r="T7" s="1541"/>
      <c r="U7" s="1537"/>
      <c r="V7" s="1537"/>
      <c r="W7" s="1537"/>
      <c r="X7" s="1538"/>
      <c r="Y7" s="1542"/>
      <c r="Z7" s="1543"/>
      <c r="AA7" s="848"/>
      <c r="AB7" s="1539"/>
      <c r="AC7" s="1544"/>
      <c r="AD7" s="988"/>
    </row>
    <row r="8" spans="1:34" outlineLevel="1">
      <c r="A8" s="105">
        <v>1130</v>
      </c>
      <c r="B8" s="164" t="s">
        <v>1290</v>
      </c>
      <c r="C8" s="1531"/>
      <c r="D8" s="848"/>
      <c r="E8" s="1532"/>
      <c r="F8" s="1536"/>
      <c r="G8" s="1533"/>
      <c r="H8" s="1534"/>
      <c r="I8" s="1535"/>
      <c r="J8" s="1536"/>
      <c r="K8" s="1536"/>
      <c r="L8" s="1537"/>
      <c r="M8" s="1536"/>
      <c r="N8" s="1536"/>
      <c r="O8" s="1538"/>
      <c r="P8" s="848"/>
      <c r="Q8" s="1539"/>
      <c r="R8" s="1540"/>
      <c r="S8" s="848"/>
      <c r="T8" s="1541"/>
      <c r="U8" s="1537"/>
      <c r="V8" s="1537"/>
      <c r="W8" s="1537"/>
      <c r="X8" s="1538"/>
      <c r="Y8" s="1542"/>
      <c r="Z8" s="1543"/>
      <c r="AA8" s="848"/>
      <c r="AB8" s="1539"/>
      <c r="AC8" s="1544"/>
      <c r="AD8" s="987"/>
    </row>
    <row r="9" spans="1:34" outlineLevel="1">
      <c r="A9" s="105">
        <v>1131</v>
      </c>
      <c r="B9" s="164" t="s">
        <v>1290</v>
      </c>
      <c r="C9" s="1531"/>
      <c r="D9" s="848"/>
      <c r="E9" s="1532"/>
      <c r="F9" s="1536"/>
      <c r="G9" s="1533"/>
      <c r="H9" s="1534"/>
      <c r="I9" s="1535"/>
      <c r="J9" s="1536"/>
      <c r="K9" s="1536"/>
      <c r="L9" s="1537"/>
      <c r="M9" s="1536"/>
      <c r="N9" s="1536"/>
      <c r="O9" s="1538"/>
      <c r="P9" s="848"/>
      <c r="Q9" s="1539"/>
      <c r="R9" s="1540"/>
      <c r="S9" s="848"/>
      <c r="T9" s="1541"/>
      <c r="U9" s="1537"/>
      <c r="V9" s="1537"/>
      <c r="W9" s="1537"/>
      <c r="X9" s="1538"/>
      <c r="Y9" s="1542"/>
      <c r="Z9" s="1543"/>
      <c r="AA9" s="848"/>
      <c r="AB9" s="1539"/>
      <c r="AC9" s="1544"/>
      <c r="AD9" s="987"/>
    </row>
    <row r="10" spans="1:34" outlineLevel="1">
      <c r="A10" s="105">
        <v>1132</v>
      </c>
      <c r="B10" s="164" t="s">
        <v>1291</v>
      </c>
      <c r="C10" s="1531"/>
      <c r="D10" s="848"/>
      <c r="E10" s="1532"/>
      <c r="F10" s="1536"/>
      <c r="G10" s="1533"/>
      <c r="H10" s="1534"/>
      <c r="I10" s="1535"/>
      <c r="J10" s="1536"/>
      <c r="K10" s="1536"/>
      <c r="L10" s="1537"/>
      <c r="M10" s="1536"/>
      <c r="N10" s="1536"/>
      <c r="O10" s="1538"/>
      <c r="P10" s="848"/>
      <c r="Q10" s="1539"/>
      <c r="R10" s="1540"/>
      <c r="S10" s="848"/>
      <c r="T10" s="1541"/>
      <c r="U10" s="1537"/>
      <c r="V10" s="1537"/>
      <c r="W10" s="1537"/>
      <c r="X10" s="1538"/>
      <c r="Y10" s="1542"/>
      <c r="Z10" s="1543"/>
      <c r="AA10" s="848"/>
      <c r="AB10" s="1539"/>
      <c r="AC10" s="1544"/>
      <c r="AD10" s="987"/>
    </row>
    <row r="11" spans="1:34" outlineLevel="1">
      <c r="A11" s="105">
        <v>1133</v>
      </c>
      <c r="B11" s="164" t="s">
        <v>1290</v>
      </c>
      <c r="C11" s="1531"/>
      <c r="D11" s="848"/>
      <c r="E11" s="1532"/>
      <c r="F11" s="1536"/>
      <c r="G11" s="1533"/>
      <c r="H11" s="1534"/>
      <c r="I11" s="1535"/>
      <c r="J11" s="1536"/>
      <c r="K11" s="1536"/>
      <c r="L11" s="1537"/>
      <c r="M11" s="1536"/>
      <c r="N11" s="1536"/>
      <c r="O11" s="1538"/>
      <c r="P11" s="848"/>
      <c r="Q11" s="1539"/>
      <c r="R11" s="1540"/>
      <c r="S11" s="848"/>
      <c r="T11" s="1541"/>
      <c r="U11" s="1537"/>
      <c r="V11" s="1537"/>
      <c r="W11" s="1537"/>
      <c r="X11" s="1538"/>
      <c r="Y11" s="1542"/>
      <c r="Z11" s="1543"/>
      <c r="AA11" s="848"/>
      <c r="AB11" s="1539"/>
      <c r="AC11" s="1544"/>
      <c r="AD11" s="987"/>
    </row>
    <row r="12" spans="1:34" outlineLevel="1">
      <c r="A12" s="105">
        <v>1134</v>
      </c>
      <c r="B12" s="164" t="s">
        <v>1292</v>
      </c>
      <c r="C12" s="1531"/>
      <c r="D12" s="848"/>
      <c r="E12" s="1532"/>
      <c r="F12" s="1536"/>
      <c r="G12" s="1533"/>
      <c r="H12" s="1534"/>
      <c r="I12" s="1535"/>
      <c r="J12" s="1536"/>
      <c r="K12" s="1536"/>
      <c r="L12" s="1537"/>
      <c r="M12" s="1536"/>
      <c r="N12" s="1536"/>
      <c r="O12" s="1538"/>
      <c r="P12" s="848"/>
      <c r="Q12" s="1539"/>
      <c r="R12" s="1540"/>
      <c r="S12" s="848"/>
      <c r="T12" s="1541"/>
      <c r="U12" s="1537"/>
      <c r="V12" s="1537"/>
      <c r="W12" s="1537"/>
      <c r="X12" s="1538"/>
      <c r="Y12" s="1542"/>
      <c r="Z12" s="1543"/>
      <c r="AA12" s="848"/>
      <c r="AB12" s="1539"/>
      <c r="AC12" s="1544"/>
      <c r="AD12" s="987"/>
    </row>
    <row r="13" spans="1:34" outlineLevel="1">
      <c r="A13" s="105">
        <v>1140</v>
      </c>
      <c r="B13" s="164" t="s">
        <v>1293</v>
      </c>
      <c r="C13" s="1531"/>
      <c r="D13" s="848"/>
      <c r="E13" s="1532"/>
      <c r="F13" s="1536"/>
      <c r="G13" s="1533"/>
      <c r="H13" s="1534"/>
      <c r="I13" s="1535"/>
      <c r="J13" s="1536"/>
      <c r="K13" s="1536"/>
      <c r="L13" s="1537"/>
      <c r="M13" s="1536"/>
      <c r="N13" s="1536"/>
      <c r="O13" s="1538"/>
      <c r="P13" s="848"/>
      <c r="Q13" s="1539"/>
      <c r="R13" s="1540"/>
      <c r="S13" s="848"/>
      <c r="T13" s="1541"/>
      <c r="U13" s="1537"/>
      <c r="V13" s="1537"/>
      <c r="W13" s="1537"/>
      <c r="X13" s="1538"/>
      <c r="Y13" s="1542"/>
      <c r="Z13" s="1543"/>
      <c r="AA13" s="848"/>
      <c r="AB13" s="1539"/>
      <c r="AC13" s="1544"/>
      <c r="AD13" s="987"/>
    </row>
    <row r="14" spans="1:34" outlineLevel="1">
      <c r="A14" s="105">
        <v>1200</v>
      </c>
      <c r="B14" s="164" t="s">
        <v>1294</v>
      </c>
      <c r="C14" s="1531"/>
      <c r="D14" s="848"/>
      <c r="E14" s="1532"/>
      <c r="F14" s="1536"/>
      <c r="G14" s="1533"/>
      <c r="H14" s="1534"/>
      <c r="I14" s="1535"/>
      <c r="J14" s="1536"/>
      <c r="K14" s="1536"/>
      <c r="L14" s="1537"/>
      <c r="M14" s="1536"/>
      <c r="N14" s="1536"/>
      <c r="O14" s="1538"/>
      <c r="P14" s="848"/>
      <c r="Q14" s="1539"/>
      <c r="R14" s="1540"/>
      <c r="S14" s="848"/>
      <c r="T14" s="1541"/>
      <c r="U14" s="1537"/>
      <c r="V14" s="1537"/>
      <c r="W14" s="1537"/>
      <c r="X14" s="1538"/>
      <c r="Y14" s="1542"/>
      <c r="Z14" s="1543"/>
      <c r="AA14" s="848"/>
      <c r="AB14" s="1539"/>
      <c r="AC14" s="1544"/>
      <c r="AD14" s="987"/>
    </row>
    <row r="15" spans="1:34" outlineLevel="1">
      <c r="A15" s="105">
        <v>1201</v>
      </c>
      <c r="B15" s="164" t="s">
        <v>1294</v>
      </c>
      <c r="C15" s="1531"/>
      <c r="D15" s="848"/>
      <c r="E15" s="1532"/>
      <c r="F15" s="1536"/>
      <c r="G15" s="1533"/>
      <c r="H15" s="1534"/>
      <c r="I15" s="1535"/>
      <c r="J15" s="1536"/>
      <c r="K15" s="1536"/>
      <c r="L15" s="1537"/>
      <c r="M15" s="1536"/>
      <c r="N15" s="1536"/>
      <c r="O15" s="1538"/>
      <c r="P15" s="848"/>
      <c r="Q15" s="1539"/>
      <c r="R15" s="1540"/>
      <c r="S15" s="848"/>
      <c r="T15" s="1541"/>
      <c r="U15" s="1537"/>
      <c r="V15" s="1537"/>
      <c r="W15" s="1537"/>
      <c r="X15" s="1538"/>
      <c r="Y15" s="1542"/>
      <c r="Z15" s="1543"/>
      <c r="AA15" s="848"/>
      <c r="AB15" s="1539"/>
      <c r="AC15" s="1544"/>
      <c r="AD15" s="987"/>
    </row>
    <row r="16" spans="1:34" outlineLevel="1">
      <c r="A16" s="105">
        <v>1202</v>
      </c>
      <c r="B16" s="164" t="s">
        <v>1295</v>
      </c>
      <c r="C16" s="1531"/>
      <c r="D16" s="848"/>
      <c r="E16" s="1532"/>
      <c r="F16" s="1536"/>
      <c r="G16" s="1533"/>
      <c r="H16" s="1534"/>
      <c r="I16" s="1535"/>
      <c r="J16" s="1536"/>
      <c r="K16" s="1536"/>
      <c r="L16" s="1537"/>
      <c r="M16" s="1536"/>
      <c r="N16" s="1536"/>
      <c r="O16" s="1538"/>
      <c r="P16" s="848"/>
      <c r="Q16" s="1539"/>
      <c r="R16" s="1540"/>
      <c r="S16" s="848"/>
      <c r="T16" s="1541"/>
      <c r="U16" s="1537"/>
      <c r="V16" s="1537"/>
      <c r="W16" s="1537"/>
      <c r="X16" s="1538"/>
      <c r="Y16" s="1542"/>
      <c r="Z16" s="1543"/>
      <c r="AA16" s="848"/>
      <c r="AB16" s="1539"/>
      <c r="AC16" s="1544"/>
      <c r="AD16" s="987"/>
    </row>
    <row r="17" spans="1:30" outlineLevel="1">
      <c r="A17" s="105">
        <v>1210</v>
      </c>
      <c r="B17" s="164" t="s">
        <v>1296</v>
      </c>
      <c r="C17" s="1531"/>
      <c r="D17" s="848"/>
      <c r="E17" s="1532"/>
      <c r="F17" s="1536"/>
      <c r="G17" s="1533"/>
      <c r="H17" s="1534"/>
      <c r="I17" s="1535"/>
      <c r="J17" s="1536"/>
      <c r="K17" s="1536"/>
      <c r="L17" s="1537"/>
      <c r="M17" s="1536"/>
      <c r="N17" s="1536"/>
      <c r="O17" s="1538"/>
      <c r="P17" s="848"/>
      <c r="Q17" s="1539"/>
      <c r="R17" s="1540"/>
      <c r="S17" s="848"/>
      <c r="T17" s="1541"/>
      <c r="U17" s="1537"/>
      <c r="V17" s="1537"/>
      <c r="W17" s="1537"/>
      <c r="X17" s="1538"/>
      <c r="Y17" s="1542"/>
      <c r="Z17" s="1543"/>
      <c r="AA17" s="848"/>
      <c r="AB17" s="1539"/>
      <c r="AC17" s="1544"/>
      <c r="AD17" s="987"/>
    </row>
    <row r="18" spans="1:30" outlineLevel="1">
      <c r="A18" s="105">
        <v>1211</v>
      </c>
      <c r="B18" s="164" t="s">
        <v>1296</v>
      </c>
      <c r="C18" s="1531"/>
      <c r="D18" s="848"/>
      <c r="E18" s="1532"/>
      <c r="F18" s="1536"/>
      <c r="G18" s="1533"/>
      <c r="H18" s="1534"/>
      <c r="I18" s="1535"/>
      <c r="J18" s="1536"/>
      <c r="K18" s="1536"/>
      <c r="L18" s="1537"/>
      <c r="M18" s="1536"/>
      <c r="N18" s="1536"/>
      <c r="O18" s="1538"/>
      <c r="P18" s="848"/>
      <c r="Q18" s="1539"/>
      <c r="R18" s="1540"/>
      <c r="S18" s="848"/>
      <c r="T18" s="1541"/>
      <c r="U18" s="1537"/>
      <c r="V18" s="1537"/>
      <c r="W18" s="1537"/>
      <c r="X18" s="1538"/>
      <c r="Y18" s="1542"/>
      <c r="Z18" s="1543"/>
      <c r="AA18" s="848"/>
      <c r="AB18" s="1539"/>
      <c r="AC18" s="1544"/>
      <c r="AD18" s="987"/>
    </row>
    <row r="19" spans="1:30" outlineLevel="1">
      <c r="A19" s="105">
        <v>1220</v>
      </c>
      <c r="B19" s="164" t="s">
        <v>1297</v>
      </c>
      <c r="C19" s="1531"/>
      <c r="D19" s="848"/>
      <c r="E19" s="1532"/>
      <c r="F19" s="1536"/>
      <c r="G19" s="1533"/>
      <c r="H19" s="1534"/>
      <c r="I19" s="1535"/>
      <c r="J19" s="1536"/>
      <c r="K19" s="1536"/>
      <c r="L19" s="1537"/>
      <c r="M19" s="1536"/>
      <c r="N19" s="1536"/>
      <c r="O19" s="1538"/>
      <c r="P19" s="848"/>
      <c r="Q19" s="1539"/>
      <c r="R19" s="1540"/>
      <c r="S19" s="848"/>
      <c r="T19" s="1541"/>
      <c r="U19" s="1537"/>
      <c r="V19" s="1537"/>
      <c r="W19" s="1537"/>
      <c r="X19" s="1538"/>
      <c r="Y19" s="1542"/>
      <c r="Z19" s="1543"/>
      <c r="AA19" s="848"/>
      <c r="AB19" s="1539"/>
      <c r="AC19" s="1544"/>
      <c r="AD19" s="987"/>
    </row>
    <row r="20" spans="1:30" outlineLevel="1">
      <c r="A20" s="105">
        <v>1221</v>
      </c>
      <c r="B20" s="164" t="s">
        <v>1294</v>
      </c>
      <c r="C20" s="1531"/>
      <c r="D20" s="848"/>
      <c r="E20" s="1532"/>
      <c r="F20" s="1536"/>
      <c r="G20" s="1533"/>
      <c r="H20" s="1534"/>
      <c r="I20" s="1535"/>
      <c r="J20" s="1536"/>
      <c r="K20" s="1536"/>
      <c r="L20" s="1537"/>
      <c r="M20" s="1536"/>
      <c r="N20" s="1536"/>
      <c r="O20" s="1538"/>
      <c r="P20" s="848"/>
      <c r="Q20" s="1539"/>
      <c r="R20" s="1540"/>
      <c r="S20" s="848"/>
      <c r="T20" s="1541"/>
      <c r="U20" s="1537"/>
      <c r="V20" s="1537"/>
      <c r="W20" s="1537"/>
      <c r="X20" s="1538"/>
      <c r="Y20" s="1542"/>
      <c r="Z20" s="1543"/>
      <c r="AA20" s="848"/>
      <c r="AB20" s="1539"/>
      <c r="AC20" s="1544"/>
      <c r="AD20" s="987"/>
    </row>
    <row r="21" spans="1:30" outlineLevel="1">
      <c r="A21" s="105">
        <v>1222</v>
      </c>
      <c r="B21" s="164" t="s">
        <v>1297</v>
      </c>
      <c r="C21" s="1531"/>
      <c r="D21" s="848"/>
      <c r="E21" s="1532"/>
      <c r="F21" s="1536"/>
      <c r="G21" s="1533"/>
      <c r="H21" s="1534"/>
      <c r="I21" s="1535"/>
      <c r="J21" s="1536"/>
      <c r="K21" s="1536"/>
      <c r="L21" s="1537"/>
      <c r="M21" s="1536"/>
      <c r="N21" s="1536"/>
      <c r="O21" s="1538"/>
      <c r="P21" s="848"/>
      <c r="Q21" s="1539"/>
      <c r="R21" s="1540"/>
      <c r="S21" s="848"/>
      <c r="T21" s="1541"/>
      <c r="U21" s="1537"/>
      <c r="V21" s="1537"/>
      <c r="W21" s="1537"/>
      <c r="X21" s="1538"/>
      <c r="Y21" s="1542"/>
      <c r="Z21" s="1543"/>
      <c r="AA21" s="848"/>
      <c r="AB21" s="1539"/>
      <c r="AC21" s="1544"/>
      <c r="AD21" s="987"/>
    </row>
    <row r="22" spans="1:30" outlineLevel="1">
      <c r="A22" s="105">
        <v>1223</v>
      </c>
      <c r="B22" s="164" t="s">
        <v>1297</v>
      </c>
      <c r="C22" s="1531"/>
      <c r="D22" s="848"/>
      <c r="E22" s="1532"/>
      <c r="F22" s="1536"/>
      <c r="G22" s="1533"/>
      <c r="H22" s="1534"/>
      <c r="I22" s="1535"/>
      <c r="J22" s="1536"/>
      <c r="K22" s="1536"/>
      <c r="L22" s="1537"/>
      <c r="M22" s="1536"/>
      <c r="N22" s="1536"/>
      <c r="O22" s="1538"/>
      <c r="P22" s="848"/>
      <c r="Q22" s="1539"/>
      <c r="R22" s="1540"/>
      <c r="S22" s="848"/>
      <c r="T22" s="1541"/>
      <c r="U22" s="1537"/>
      <c r="V22" s="1537"/>
      <c r="W22" s="1537"/>
      <c r="X22" s="1538"/>
      <c r="Y22" s="1542"/>
      <c r="Z22" s="1543"/>
      <c r="AA22" s="848"/>
      <c r="AB22" s="1539"/>
      <c r="AC22" s="1544"/>
      <c r="AD22" s="987"/>
    </row>
    <row r="23" spans="1:30" outlineLevel="1">
      <c r="A23" s="105">
        <v>1224</v>
      </c>
      <c r="B23" s="164" t="s">
        <v>1297</v>
      </c>
      <c r="C23" s="1531"/>
      <c r="D23" s="848"/>
      <c r="E23" s="1532"/>
      <c r="F23" s="1536"/>
      <c r="G23" s="1533"/>
      <c r="H23" s="1534"/>
      <c r="I23" s="1535"/>
      <c r="J23" s="1536"/>
      <c r="K23" s="1536"/>
      <c r="L23" s="1537"/>
      <c r="M23" s="1536"/>
      <c r="N23" s="1536"/>
      <c r="O23" s="1538"/>
      <c r="P23" s="848"/>
      <c r="Q23" s="1539"/>
      <c r="R23" s="1540"/>
      <c r="S23" s="848"/>
      <c r="T23" s="1541"/>
      <c r="U23" s="1537"/>
      <c r="V23" s="1537"/>
      <c r="W23" s="1537"/>
      <c r="X23" s="1538"/>
      <c r="Y23" s="1542"/>
      <c r="Z23" s="1543"/>
      <c r="AA23" s="848"/>
      <c r="AB23" s="1539"/>
      <c r="AC23" s="1544"/>
      <c r="AD23" s="987"/>
    </row>
    <row r="24" spans="1:30" outlineLevel="1">
      <c r="A24" s="105">
        <v>1300</v>
      </c>
      <c r="B24" s="164" t="s">
        <v>1298</v>
      </c>
      <c r="C24" s="1531"/>
      <c r="D24" s="848"/>
      <c r="E24" s="1532"/>
      <c r="F24" s="1536"/>
      <c r="G24" s="1533"/>
      <c r="H24" s="1534"/>
      <c r="I24" s="1535"/>
      <c r="J24" s="1536"/>
      <c r="K24" s="1536"/>
      <c r="L24" s="1537"/>
      <c r="M24" s="1536"/>
      <c r="N24" s="1536"/>
      <c r="O24" s="1538"/>
      <c r="P24" s="848"/>
      <c r="Q24" s="1539"/>
      <c r="R24" s="1540"/>
      <c r="S24" s="848"/>
      <c r="T24" s="1541"/>
      <c r="U24" s="1537"/>
      <c r="V24" s="1537"/>
      <c r="W24" s="1537"/>
      <c r="X24" s="1538"/>
      <c r="Y24" s="1542"/>
      <c r="Z24" s="1543"/>
      <c r="AA24" s="848"/>
      <c r="AB24" s="1539"/>
      <c r="AC24" s="1544"/>
      <c r="AD24" s="987"/>
    </row>
    <row r="25" spans="1:30" outlineLevel="1">
      <c r="A25" s="105">
        <v>1310</v>
      </c>
      <c r="B25" s="164" t="s">
        <v>1299</v>
      </c>
      <c r="C25" s="1531"/>
      <c r="D25" s="848"/>
      <c r="E25" s="1532"/>
      <c r="F25" s="1536"/>
      <c r="G25" s="1533"/>
      <c r="H25" s="1534"/>
      <c r="I25" s="1535"/>
      <c r="J25" s="1536"/>
      <c r="K25" s="1536"/>
      <c r="L25" s="1537"/>
      <c r="M25" s="1536"/>
      <c r="N25" s="1536"/>
      <c r="O25" s="1538"/>
      <c r="P25" s="848"/>
      <c r="Q25" s="1539"/>
      <c r="R25" s="1540"/>
      <c r="S25" s="848"/>
      <c r="T25" s="1541"/>
      <c r="U25" s="1537"/>
      <c r="V25" s="1537"/>
      <c r="W25" s="1537"/>
      <c r="X25" s="1538"/>
      <c r="Y25" s="1542"/>
      <c r="Z25" s="1543"/>
      <c r="AA25" s="848"/>
      <c r="AB25" s="1539"/>
      <c r="AC25" s="1544"/>
      <c r="AD25" s="987"/>
    </row>
    <row r="26" spans="1:30" outlineLevel="1">
      <c r="A26" s="105">
        <v>1311</v>
      </c>
      <c r="B26" s="164" t="s">
        <v>1299</v>
      </c>
      <c r="C26" s="1531"/>
      <c r="D26" s="848"/>
      <c r="E26" s="1532"/>
      <c r="F26" s="1536"/>
      <c r="G26" s="1533"/>
      <c r="H26" s="1534"/>
      <c r="I26" s="1535"/>
      <c r="J26" s="1536"/>
      <c r="K26" s="1536"/>
      <c r="L26" s="1537"/>
      <c r="M26" s="1536"/>
      <c r="N26" s="1536"/>
      <c r="O26" s="1538"/>
      <c r="P26" s="848"/>
      <c r="Q26" s="1539"/>
      <c r="R26" s="1540"/>
      <c r="S26" s="848"/>
      <c r="T26" s="1541"/>
      <c r="U26" s="1537"/>
      <c r="V26" s="1537"/>
      <c r="W26" s="1537"/>
      <c r="X26" s="1538"/>
      <c r="Y26" s="1542"/>
      <c r="Z26" s="1543"/>
      <c r="AA26" s="848"/>
      <c r="AB26" s="1539"/>
      <c r="AC26" s="1544"/>
      <c r="AD26" s="987"/>
    </row>
    <row r="27" spans="1:30" outlineLevel="1">
      <c r="A27" s="105">
        <v>1312</v>
      </c>
      <c r="B27" s="164" t="s">
        <v>1299</v>
      </c>
      <c r="C27" s="1531"/>
      <c r="D27" s="848"/>
      <c r="E27" s="1532"/>
      <c r="F27" s="1536"/>
      <c r="G27" s="1533"/>
      <c r="H27" s="1534"/>
      <c r="I27" s="1535"/>
      <c r="J27" s="1536"/>
      <c r="K27" s="1536"/>
      <c r="L27" s="1537"/>
      <c r="M27" s="1536"/>
      <c r="N27" s="1536"/>
      <c r="O27" s="1538"/>
      <c r="P27" s="848"/>
      <c r="Q27" s="1539"/>
      <c r="R27" s="1540"/>
      <c r="S27" s="848"/>
      <c r="T27" s="1541"/>
      <c r="U27" s="1537"/>
      <c r="V27" s="1537"/>
      <c r="W27" s="1537"/>
      <c r="X27" s="1538"/>
      <c r="Y27" s="1542"/>
      <c r="Z27" s="1543"/>
      <c r="AA27" s="848"/>
      <c r="AB27" s="1539"/>
      <c r="AC27" s="1544"/>
      <c r="AD27" s="987"/>
    </row>
    <row r="28" spans="1:30" outlineLevel="1">
      <c r="A28" s="105">
        <v>1313</v>
      </c>
      <c r="B28" s="164" t="s">
        <v>1299</v>
      </c>
      <c r="C28" s="1531"/>
      <c r="D28" s="848"/>
      <c r="E28" s="1545"/>
      <c r="F28" s="1548"/>
      <c r="G28" s="1546"/>
      <c r="H28" s="1534"/>
      <c r="I28" s="1547"/>
      <c r="J28" s="1548"/>
      <c r="K28" s="1548"/>
      <c r="L28" s="1549"/>
      <c r="M28" s="1548"/>
      <c r="N28" s="1548"/>
      <c r="O28" s="1550"/>
      <c r="P28" s="848"/>
      <c r="Q28" s="1551"/>
      <c r="R28" s="1552"/>
      <c r="S28" s="848"/>
      <c r="T28" s="1553"/>
      <c r="U28" s="1549"/>
      <c r="V28" s="1549"/>
      <c r="W28" s="1549"/>
      <c r="X28" s="1550"/>
      <c r="Y28" s="1542"/>
      <c r="Z28" s="1554"/>
      <c r="AA28" s="848"/>
      <c r="AB28" s="1551"/>
      <c r="AC28" s="1555"/>
      <c r="AD28" s="987"/>
    </row>
    <row r="29" spans="1:30" outlineLevel="1">
      <c r="A29" s="105">
        <v>1315</v>
      </c>
      <c r="B29" s="164" t="s">
        <v>1299</v>
      </c>
      <c r="C29" s="1531"/>
      <c r="D29" s="848"/>
      <c r="E29" s="1532"/>
      <c r="F29" s="1536"/>
      <c r="G29" s="1533"/>
      <c r="H29" s="1534"/>
      <c r="I29" s="1535"/>
      <c r="J29" s="1536"/>
      <c r="K29" s="1536"/>
      <c r="L29" s="1537"/>
      <c r="M29" s="1536"/>
      <c r="N29" s="1536"/>
      <c r="O29" s="1538"/>
      <c r="P29" s="848"/>
      <c r="Q29" s="1539"/>
      <c r="R29" s="1540"/>
      <c r="S29" s="848"/>
      <c r="T29" s="1541"/>
      <c r="U29" s="1537"/>
      <c r="V29" s="1537"/>
      <c r="W29" s="1537"/>
      <c r="X29" s="1538"/>
      <c r="Y29" s="1542"/>
      <c r="Z29" s="1543"/>
      <c r="AA29" s="848"/>
      <c r="AB29" s="1539"/>
      <c r="AC29" s="1544"/>
      <c r="AD29" s="987"/>
    </row>
    <row r="30" spans="1:30" outlineLevel="1">
      <c r="A30" s="105">
        <v>1316</v>
      </c>
      <c r="B30" s="164" t="s">
        <v>1299</v>
      </c>
      <c r="C30" s="1531"/>
      <c r="D30" s="848"/>
      <c r="E30" s="1532"/>
      <c r="F30" s="1536"/>
      <c r="G30" s="1533"/>
      <c r="H30" s="1534"/>
      <c r="I30" s="1535"/>
      <c r="J30" s="1536"/>
      <c r="K30" s="1536"/>
      <c r="L30" s="1537"/>
      <c r="M30" s="1536"/>
      <c r="N30" s="1536"/>
      <c r="O30" s="1538"/>
      <c r="P30" s="848"/>
      <c r="Q30" s="1539"/>
      <c r="R30" s="1540"/>
      <c r="S30" s="848"/>
      <c r="T30" s="1541"/>
      <c r="U30" s="1537"/>
      <c r="V30" s="1537"/>
      <c r="W30" s="1537"/>
      <c r="X30" s="1538"/>
      <c r="Y30" s="1542"/>
      <c r="Z30" s="1543"/>
      <c r="AA30" s="848"/>
      <c r="AB30" s="1539"/>
      <c r="AC30" s="1544"/>
      <c r="AD30" s="987"/>
    </row>
    <row r="31" spans="1:30" outlineLevel="1">
      <c r="A31" s="105">
        <v>1317</v>
      </c>
      <c r="B31" s="164" t="s">
        <v>1299</v>
      </c>
      <c r="C31" s="1531"/>
      <c r="D31" s="848"/>
      <c r="E31" s="1532"/>
      <c r="F31" s="1536"/>
      <c r="G31" s="1533"/>
      <c r="H31" s="1534"/>
      <c r="I31" s="1535"/>
      <c r="J31" s="1536"/>
      <c r="K31" s="1536"/>
      <c r="L31" s="1537"/>
      <c r="M31" s="1536"/>
      <c r="N31" s="1536"/>
      <c r="O31" s="1538"/>
      <c r="P31" s="848"/>
      <c r="Q31" s="1539"/>
      <c r="R31" s="1540"/>
      <c r="S31" s="848"/>
      <c r="T31" s="1541"/>
      <c r="U31" s="1537"/>
      <c r="V31" s="1537"/>
      <c r="W31" s="1537"/>
      <c r="X31" s="1538"/>
      <c r="Y31" s="1542"/>
      <c r="Z31" s="1543"/>
      <c r="AA31" s="848"/>
      <c r="AB31" s="1539"/>
      <c r="AC31" s="1544"/>
      <c r="AD31" s="987"/>
    </row>
    <row r="32" spans="1:30" outlineLevel="1">
      <c r="A32" s="105">
        <v>1319</v>
      </c>
      <c r="B32" s="164" t="s">
        <v>1299</v>
      </c>
      <c r="C32" s="1531"/>
      <c r="D32" s="848"/>
      <c r="E32" s="1532"/>
      <c r="F32" s="1536"/>
      <c r="G32" s="1533"/>
      <c r="H32" s="1534"/>
      <c r="I32" s="1535"/>
      <c r="J32" s="1536"/>
      <c r="K32" s="1536"/>
      <c r="L32" s="1537"/>
      <c r="M32" s="1536"/>
      <c r="N32" s="1536"/>
      <c r="O32" s="1538"/>
      <c r="P32" s="848"/>
      <c r="Q32" s="1539"/>
      <c r="R32" s="1540"/>
      <c r="S32" s="848"/>
      <c r="T32" s="1541"/>
      <c r="U32" s="1537"/>
      <c r="V32" s="1537"/>
      <c r="W32" s="1537"/>
      <c r="X32" s="1538"/>
      <c r="Y32" s="1542"/>
      <c r="Z32" s="1543"/>
      <c r="AA32" s="848"/>
      <c r="AB32" s="1539"/>
      <c r="AC32" s="1544"/>
      <c r="AD32" s="987"/>
    </row>
    <row r="33" spans="1:30" outlineLevel="1">
      <c r="A33" s="105">
        <v>1320</v>
      </c>
      <c r="B33" s="164" t="s">
        <v>1299</v>
      </c>
      <c r="C33" s="1531"/>
      <c r="D33" s="848"/>
      <c r="E33" s="1532"/>
      <c r="F33" s="1536"/>
      <c r="G33" s="1533"/>
      <c r="H33" s="1534"/>
      <c r="I33" s="1535"/>
      <c r="J33" s="1536"/>
      <c r="K33" s="1536"/>
      <c r="L33" s="1537"/>
      <c r="M33" s="1536"/>
      <c r="N33" s="1536"/>
      <c r="O33" s="1538"/>
      <c r="P33" s="848"/>
      <c r="Q33" s="1539"/>
      <c r="R33" s="1540"/>
      <c r="S33" s="848"/>
      <c r="T33" s="1541"/>
      <c r="U33" s="1537"/>
      <c r="V33" s="1537"/>
      <c r="W33" s="1537"/>
      <c r="X33" s="1538"/>
      <c r="Y33" s="1542"/>
      <c r="Z33" s="1543"/>
      <c r="AA33" s="848"/>
      <c r="AB33" s="1539"/>
      <c r="AC33" s="1544"/>
      <c r="AD33" s="987"/>
    </row>
    <row r="34" spans="1:30" outlineLevel="1">
      <c r="A34" s="105">
        <v>1321</v>
      </c>
      <c r="B34" s="164" t="s">
        <v>1299</v>
      </c>
      <c r="C34" s="1531"/>
      <c r="D34" s="848"/>
      <c r="E34" s="1532"/>
      <c r="F34" s="1536"/>
      <c r="G34" s="1533"/>
      <c r="H34" s="1534"/>
      <c r="I34" s="1535"/>
      <c r="J34" s="1536"/>
      <c r="K34" s="1536"/>
      <c r="L34" s="1537"/>
      <c r="M34" s="1536"/>
      <c r="N34" s="1536"/>
      <c r="O34" s="1538"/>
      <c r="P34" s="848"/>
      <c r="Q34" s="1539"/>
      <c r="R34" s="1540"/>
      <c r="S34" s="848"/>
      <c r="T34" s="1541"/>
      <c r="U34" s="1537"/>
      <c r="V34" s="1537"/>
      <c r="W34" s="1537"/>
      <c r="X34" s="1538"/>
      <c r="Y34" s="1542"/>
      <c r="Z34" s="1543"/>
      <c r="AA34" s="848"/>
      <c r="AB34" s="1539"/>
      <c r="AC34" s="1544"/>
      <c r="AD34" s="987"/>
    </row>
    <row r="35" spans="1:30" outlineLevel="1">
      <c r="A35" s="105">
        <v>1322</v>
      </c>
      <c r="B35" s="164" t="s">
        <v>1299</v>
      </c>
      <c r="C35" s="1531"/>
      <c r="D35" s="848"/>
      <c r="E35" s="1532"/>
      <c r="F35" s="1536"/>
      <c r="G35" s="1533"/>
      <c r="H35" s="1534"/>
      <c r="I35" s="1535"/>
      <c r="J35" s="1536"/>
      <c r="K35" s="1536"/>
      <c r="L35" s="1537"/>
      <c r="M35" s="1536"/>
      <c r="N35" s="1536"/>
      <c r="O35" s="1538"/>
      <c r="P35" s="848"/>
      <c r="Q35" s="1539"/>
      <c r="R35" s="1540"/>
      <c r="S35" s="848"/>
      <c r="T35" s="1541"/>
      <c r="U35" s="1537"/>
      <c r="V35" s="1537"/>
      <c r="W35" s="1537"/>
      <c r="X35" s="1538"/>
      <c r="Y35" s="1542"/>
      <c r="Z35" s="1543"/>
      <c r="AA35" s="848"/>
      <c r="AB35" s="1539"/>
      <c r="AC35" s="1544"/>
      <c r="AD35" s="987"/>
    </row>
    <row r="36" spans="1:30" outlineLevel="1">
      <c r="A36" s="105">
        <v>1323</v>
      </c>
      <c r="B36" s="164" t="s">
        <v>1299</v>
      </c>
      <c r="C36" s="1531"/>
      <c r="D36" s="848"/>
      <c r="E36" s="1532"/>
      <c r="F36" s="1536"/>
      <c r="G36" s="1533"/>
      <c r="H36" s="1534"/>
      <c r="I36" s="1535"/>
      <c r="J36" s="1536"/>
      <c r="K36" s="1536"/>
      <c r="L36" s="1537"/>
      <c r="M36" s="1536"/>
      <c r="N36" s="1536"/>
      <c r="O36" s="1538"/>
      <c r="P36" s="848"/>
      <c r="Q36" s="1539"/>
      <c r="R36" s="1540"/>
      <c r="S36" s="848"/>
      <c r="T36" s="1541"/>
      <c r="U36" s="1537"/>
      <c r="V36" s="1537"/>
      <c r="W36" s="1537"/>
      <c r="X36" s="1538"/>
      <c r="Y36" s="1542"/>
      <c r="Z36" s="1543"/>
      <c r="AA36" s="848"/>
      <c r="AB36" s="1539"/>
      <c r="AC36" s="1544"/>
      <c r="AD36" s="987"/>
    </row>
    <row r="37" spans="1:30" outlineLevel="1">
      <c r="A37" s="105">
        <v>1324</v>
      </c>
      <c r="B37" s="164" t="s">
        <v>1299</v>
      </c>
      <c r="C37" s="1531"/>
      <c r="D37" s="848"/>
      <c r="E37" s="1532"/>
      <c r="F37" s="1536"/>
      <c r="G37" s="1533"/>
      <c r="H37" s="1534"/>
      <c r="I37" s="1535"/>
      <c r="J37" s="1536"/>
      <c r="K37" s="1536"/>
      <c r="L37" s="1537"/>
      <c r="M37" s="1536"/>
      <c r="N37" s="1536"/>
      <c r="O37" s="1538"/>
      <c r="P37" s="848"/>
      <c r="Q37" s="1539"/>
      <c r="R37" s="1540"/>
      <c r="S37" s="848"/>
      <c r="T37" s="1541"/>
      <c r="U37" s="1537"/>
      <c r="V37" s="1537"/>
      <c r="W37" s="1537"/>
      <c r="X37" s="1538"/>
      <c r="Y37" s="1542"/>
      <c r="Z37" s="1543"/>
      <c r="AA37" s="848"/>
      <c r="AB37" s="1539"/>
      <c r="AC37" s="1544"/>
      <c r="AD37" s="987"/>
    </row>
    <row r="38" spans="1:30" outlineLevel="1">
      <c r="A38" s="105">
        <v>1325</v>
      </c>
      <c r="B38" s="164" t="s">
        <v>1299</v>
      </c>
      <c r="C38" s="1531"/>
      <c r="D38" s="848"/>
      <c r="E38" s="1532"/>
      <c r="F38" s="1536"/>
      <c r="G38" s="1533"/>
      <c r="H38" s="1534"/>
      <c r="I38" s="1535"/>
      <c r="J38" s="1536"/>
      <c r="K38" s="1536"/>
      <c r="L38" s="1537"/>
      <c r="M38" s="1536"/>
      <c r="N38" s="1536"/>
      <c r="O38" s="1538"/>
      <c r="P38" s="848"/>
      <c r="Q38" s="1539"/>
      <c r="R38" s="1540"/>
      <c r="S38" s="848"/>
      <c r="T38" s="1541"/>
      <c r="U38" s="1537"/>
      <c r="V38" s="1537"/>
      <c r="W38" s="1537"/>
      <c r="X38" s="1538"/>
      <c r="Y38" s="1542"/>
      <c r="Z38" s="1543"/>
      <c r="AA38" s="848"/>
      <c r="AB38" s="1539"/>
      <c r="AC38" s="1544"/>
      <c r="AD38" s="987"/>
    </row>
    <row r="39" spans="1:30" outlineLevel="1">
      <c r="A39" s="105">
        <v>1326</v>
      </c>
      <c r="B39" s="164" t="s">
        <v>1299</v>
      </c>
      <c r="C39" s="1531"/>
      <c r="D39" s="848"/>
      <c r="E39" s="1532"/>
      <c r="F39" s="1536"/>
      <c r="G39" s="1533"/>
      <c r="H39" s="1534"/>
      <c r="I39" s="1535"/>
      <c r="J39" s="1536"/>
      <c r="K39" s="1536"/>
      <c r="L39" s="1536"/>
      <c r="M39" s="1536"/>
      <c r="N39" s="1536"/>
      <c r="O39" s="1538"/>
      <c r="P39" s="848"/>
      <c r="Q39" s="1539"/>
      <c r="R39" s="1540"/>
      <c r="S39" s="848"/>
      <c r="T39" s="1541"/>
      <c r="U39" s="1537"/>
      <c r="V39" s="1537"/>
      <c r="W39" s="1537"/>
      <c r="X39" s="1538"/>
      <c r="Y39" s="1542"/>
      <c r="Z39" s="1543"/>
      <c r="AA39" s="848"/>
      <c r="AB39" s="1539"/>
      <c r="AC39" s="1544"/>
      <c r="AD39" s="987"/>
    </row>
    <row r="40" spans="1:30" outlineLevel="1">
      <c r="A40" s="105">
        <v>1327</v>
      </c>
      <c r="B40" s="164" t="s">
        <v>1299</v>
      </c>
      <c r="C40" s="1531"/>
      <c r="D40" s="848"/>
      <c r="E40" s="1532"/>
      <c r="F40" s="1536"/>
      <c r="G40" s="1533"/>
      <c r="H40" s="1534"/>
      <c r="I40" s="1535"/>
      <c r="J40" s="1536"/>
      <c r="K40" s="1536"/>
      <c r="L40" s="1536"/>
      <c r="M40" s="1536"/>
      <c r="N40" s="1536"/>
      <c r="O40" s="1538"/>
      <c r="P40" s="848"/>
      <c r="Q40" s="1539"/>
      <c r="R40" s="1540"/>
      <c r="S40" s="848"/>
      <c r="T40" s="1541"/>
      <c r="U40" s="1537"/>
      <c r="V40" s="1537"/>
      <c r="W40" s="1537"/>
      <c r="X40" s="1538"/>
      <c r="Y40" s="1542"/>
      <c r="Z40" s="1543"/>
      <c r="AA40" s="848"/>
      <c r="AB40" s="1539"/>
      <c r="AC40" s="1544"/>
      <c r="AD40" s="987"/>
    </row>
    <row r="41" spans="1:30" outlineLevel="1">
      <c r="A41" s="105">
        <v>1328</v>
      </c>
      <c r="B41" s="164" t="s">
        <v>1299</v>
      </c>
      <c r="C41" s="1531"/>
      <c r="D41" s="848"/>
      <c r="E41" s="1532"/>
      <c r="F41" s="1536"/>
      <c r="G41" s="1533"/>
      <c r="H41" s="1534"/>
      <c r="I41" s="1535"/>
      <c r="J41" s="1536"/>
      <c r="K41" s="1536"/>
      <c r="L41" s="1536"/>
      <c r="M41" s="1536"/>
      <c r="N41" s="1536"/>
      <c r="O41" s="1538"/>
      <c r="P41" s="848"/>
      <c r="Q41" s="1539"/>
      <c r="R41" s="1540"/>
      <c r="S41" s="848"/>
      <c r="T41" s="1541"/>
      <c r="U41" s="1537"/>
      <c r="V41" s="1537"/>
      <c r="W41" s="1537"/>
      <c r="X41" s="1538"/>
      <c r="Y41" s="1542"/>
      <c r="Z41" s="1543"/>
      <c r="AA41" s="848"/>
      <c r="AB41" s="1539"/>
      <c r="AC41" s="1544"/>
      <c r="AD41" s="987"/>
    </row>
    <row r="42" spans="1:30" outlineLevel="1">
      <c r="A42" s="105">
        <v>1329</v>
      </c>
      <c r="B42" s="164" t="s">
        <v>1299</v>
      </c>
      <c r="C42" s="1531"/>
      <c r="D42" s="848"/>
      <c r="E42" s="1532"/>
      <c r="F42" s="1536"/>
      <c r="G42" s="1533"/>
      <c r="H42" s="1534"/>
      <c r="I42" s="1535"/>
      <c r="J42" s="1536"/>
      <c r="K42" s="1536"/>
      <c r="L42" s="1536"/>
      <c r="M42" s="1536"/>
      <c r="N42" s="1536"/>
      <c r="O42" s="1538"/>
      <c r="P42" s="848"/>
      <c r="Q42" s="1539"/>
      <c r="R42" s="1540"/>
      <c r="S42" s="848"/>
      <c r="T42" s="1541"/>
      <c r="U42" s="1537"/>
      <c r="V42" s="1537"/>
      <c r="W42" s="1537"/>
      <c r="X42" s="1538"/>
      <c r="Y42" s="1542"/>
      <c r="Z42" s="1543"/>
      <c r="AA42" s="848"/>
      <c r="AB42" s="1539"/>
      <c r="AC42" s="1544"/>
      <c r="AD42" s="987"/>
    </row>
    <row r="43" spans="1:30" outlineLevel="1">
      <c r="A43" s="105">
        <v>1330</v>
      </c>
      <c r="B43" s="164" t="s">
        <v>1299</v>
      </c>
      <c r="C43" s="1531"/>
      <c r="D43" s="848"/>
      <c r="E43" s="1532"/>
      <c r="F43" s="1536"/>
      <c r="G43" s="1533"/>
      <c r="H43" s="1534"/>
      <c r="I43" s="1535"/>
      <c r="J43" s="1536"/>
      <c r="K43" s="1536"/>
      <c r="L43" s="1536"/>
      <c r="M43" s="1536"/>
      <c r="N43" s="1536"/>
      <c r="O43" s="1538"/>
      <c r="P43" s="848"/>
      <c r="Q43" s="1539"/>
      <c r="R43" s="1540"/>
      <c r="S43" s="848"/>
      <c r="T43" s="1541"/>
      <c r="U43" s="1537"/>
      <c r="V43" s="1537"/>
      <c r="W43" s="1537"/>
      <c r="X43" s="1538"/>
      <c r="Y43" s="1542"/>
      <c r="Z43" s="1543"/>
      <c r="AA43" s="848"/>
      <c r="AB43" s="1539"/>
      <c r="AC43" s="1544"/>
      <c r="AD43" s="987"/>
    </row>
    <row r="44" spans="1:30" outlineLevel="1">
      <c r="A44" s="105">
        <v>1331</v>
      </c>
      <c r="B44" s="164" t="s">
        <v>1300</v>
      </c>
      <c r="C44" s="1531"/>
      <c r="D44" s="848"/>
      <c r="E44" s="1532"/>
      <c r="F44" s="1536"/>
      <c r="G44" s="1533"/>
      <c r="H44" s="1534"/>
      <c r="I44" s="1535"/>
      <c r="J44" s="1536"/>
      <c r="K44" s="1536"/>
      <c r="L44" s="1536"/>
      <c r="M44" s="1536"/>
      <c r="N44" s="1536"/>
      <c r="O44" s="1538"/>
      <c r="P44" s="848"/>
      <c r="Q44" s="1539"/>
      <c r="R44" s="1540"/>
      <c r="S44" s="848"/>
      <c r="T44" s="1541"/>
      <c r="U44" s="1537"/>
      <c r="V44" s="1537"/>
      <c r="W44" s="1537"/>
      <c r="X44" s="1538"/>
      <c r="Y44" s="1542"/>
      <c r="Z44" s="1543"/>
      <c r="AA44" s="848"/>
      <c r="AB44" s="1539"/>
      <c r="AC44" s="1544"/>
      <c r="AD44" s="987"/>
    </row>
    <row r="45" spans="1:30" outlineLevel="1">
      <c r="A45" s="105">
        <v>1332</v>
      </c>
      <c r="B45" s="164" t="s">
        <v>1301</v>
      </c>
      <c r="C45" s="1531"/>
      <c r="D45" s="848"/>
      <c r="E45" s="1532"/>
      <c r="F45" s="1536"/>
      <c r="G45" s="1533"/>
      <c r="H45" s="1534"/>
      <c r="I45" s="1535"/>
      <c r="J45" s="1536"/>
      <c r="K45" s="1536"/>
      <c r="L45" s="1537"/>
      <c r="M45" s="1536"/>
      <c r="N45" s="1536"/>
      <c r="O45" s="1538"/>
      <c r="P45" s="848"/>
      <c r="Q45" s="1539"/>
      <c r="R45" s="1540"/>
      <c r="S45" s="848"/>
      <c r="T45" s="1541"/>
      <c r="U45" s="1537"/>
      <c r="V45" s="1537"/>
      <c r="W45" s="1537"/>
      <c r="X45" s="1538"/>
      <c r="Y45" s="1542"/>
      <c r="Z45" s="1543"/>
      <c r="AA45" s="848"/>
      <c r="AB45" s="1539"/>
      <c r="AC45" s="1544"/>
      <c r="AD45" s="987"/>
    </row>
    <row r="46" spans="1:30" outlineLevel="1">
      <c r="A46" s="105">
        <v>1333</v>
      </c>
      <c r="B46" s="164" t="s">
        <v>1300</v>
      </c>
      <c r="C46" s="1531"/>
      <c r="D46" s="848"/>
      <c r="E46" s="1532"/>
      <c r="F46" s="1536"/>
      <c r="G46" s="1533"/>
      <c r="H46" s="1534"/>
      <c r="I46" s="1535"/>
      <c r="J46" s="1536"/>
      <c r="K46" s="1536"/>
      <c r="L46" s="1537"/>
      <c r="M46" s="1536"/>
      <c r="N46" s="1536"/>
      <c r="O46" s="1538"/>
      <c r="P46" s="848"/>
      <c r="Q46" s="1539"/>
      <c r="R46" s="1540"/>
      <c r="S46" s="848"/>
      <c r="T46" s="1541"/>
      <c r="U46" s="1537"/>
      <c r="V46" s="1537"/>
      <c r="W46" s="1537"/>
      <c r="X46" s="1538"/>
      <c r="Y46" s="1542"/>
      <c r="Z46" s="1543"/>
      <c r="AA46" s="848"/>
      <c r="AB46" s="1539"/>
      <c r="AC46" s="1544"/>
      <c r="AD46" s="987"/>
    </row>
    <row r="47" spans="1:30" outlineLevel="1">
      <c r="A47" s="105">
        <v>1400</v>
      </c>
      <c r="B47" s="164" t="s">
        <v>1302</v>
      </c>
      <c r="C47" s="1531"/>
      <c r="D47" s="848"/>
      <c r="E47" s="1532"/>
      <c r="F47" s="1536"/>
      <c r="G47" s="1533"/>
      <c r="H47" s="1534"/>
      <c r="I47" s="1535"/>
      <c r="J47" s="1536"/>
      <c r="K47" s="1536"/>
      <c r="L47" s="1537"/>
      <c r="M47" s="1536"/>
      <c r="N47" s="1536"/>
      <c r="O47" s="1538"/>
      <c r="P47" s="848"/>
      <c r="Q47" s="1539"/>
      <c r="R47" s="1540"/>
      <c r="S47" s="848"/>
      <c r="T47" s="1541"/>
      <c r="U47" s="1537"/>
      <c r="V47" s="1537"/>
      <c r="W47" s="1537"/>
      <c r="X47" s="1538"/>
      <c r="Y47" s="1542"/>
      <c r="Z47" s="1543"/>
      <c r="AA47" s="848"/>
      <c r="AB47" s="1539"/>
      <c r="AC47" s="1544"/>
      <c r="AD47" s="987"/>
    </row>
    <row r="48" spans="1:30" outlineLevel="1">
      <c r="A48" s="105">
        <v>1401</v>
      </c>
      <c r="B48" s="164" t="s">
        <v>1302</v>
      </c>
      <c r="C48" s="1531"/>
      <c r="D48" s="848"/>
      <c r="E48" s="1532"/>
      <c r="F48" s="1536"/>
      <c r="G48" s="1533"/>
      <c r="H48" s="1534"/>
      <c r="I48" s="1535"/>
      <c r="J48" s="1536"/>
      <c r="K48" s="1536"/>
      <c r="L48" s="1537"/>
      <c r="M48" s="1536"/>
      <c r="N48" s="1536"/>
      <c r="O48" s="1538"/>
      <c r="P48" s="848"/>
      <c r="Q48" s="1539"/>
      <c r="R48" s="1540"/>
      <c r="S48" s="848"/>
      <c r="T48" s="1541"/>
      <c r="U48" s="1537"/>
      <c r="V48" s="1537"/>
      <c r="W48" s="1537"/>
      <c r="X48" s="1538"/>
      <c r="Y48" s="1542"/>
      <c r="Z48" s="1543"/>
      <c r="AA48" s="848"/>
      <c r="AB48" s="1539"/>
      <c r="AC48" s="1544"/>
      <c r="AD48" s="987"/>
    </row>
    <row r="49" spans="1:30" outlineLevel="1">
      <c r="A49" s="105">
        <v>1402</v>
      </c>
      <c r="B49" s="164" t="s">
        <v>1302</v>
      </c>
      <c r="C49" s="1531"/>
      <c r="D49" s="848"/>
      <c r="E49" s="1532"/>
      <c r="F49" s="1536"/>
      <c r="G49" s="1533"/>
      <c r="H49" s="1534"/>
      <c r="I49" s="1535"/>
      <c r="J49" s="1536"/>
      <c r="K49" s="1536"/>
      <c r="L49" s="1537"/>
      <c r="M49" s="1536"/>
      <c r="N49" s="1536"/>
      <c r="O49" s="1538"/>
      <c r="P49" s="848"/>
      <c r="Q49" s="1539"/>
      <c r="R49" s="1540"/>
      <c r="S49" s="848"/>
      <c r="T49" s="1541"/>
      <c r="U49" s="1537"/>
      <c r="V49" s="1537"/>
      <c r="W49" s="1537"/>
      <c r="X49" s="1538"/>
      <c r="Y49" s="1542"/>
      <c r="Z49" s="1543"/>
      <c r="AA49" s="848"/>
      <c r="AB49" s="1539"/>
      <c r="AC49" s="1544"/>
      <c r="AD49" s="987"/>
    </row>
    <row r="50" spans="1:30" outlineLevel="1">
      <c r="A50" s="105">
        <v>1410</v>
      </c>
      <c r="B50" s="164" t="s">
        <v>1303</v>
      </c>
      <c r="C50" s="1531"/>
      <c r="D50" s="848"/>
      <c r="E50" s="1532"/>
      <c r="F50" s="1536"/>
      <c r="G50" s="1533"/>
      <c r="H50" s="1534"/>
      <c r="I50" s="1535"/>
      <c r="J50" s="1536"/>
      <c r="K50" s="1536"/>
      <c r="L50" s="1537"/>
      <c r="M50" s="1536"/>
      <c r="N50" s="1536"/>
      <c r="O50" s="1538"/>
      <c r="P50" s="848"/>
      <c r="Q50" s="1539"/>
      <c r="R50" s="1540"/>
      <c r="S50" s="848"/>
      <c r="T50" s="1541"/>
      <c r="U50" s="1537"/>
      <c r="V50" s="1537"/>
      <c r="W50" s="1537"/>
      <c r="X50" s="1538"/>
      <c r="Y50" s="1542"/>
      <c r="Z50" s="1543"/>
      <c r="AA50" s="848"/>
      <c r="AB50" s="1539"/>
      <c r="AC50" s="1544"/>
      <c r="AD50" s="987"/>
    </row>
    <row r="51" spans="1:30" outlineLevel="1">
      <c r="A51" s="105">
        <v>1420</v>
      </c>
      <c r="B51" s="164" t="s">
        <v>1304</v>
      </c>
      <c r="C51" s="1531"/>
      <c r="D51" s="848"/>
      <c r="E51" s="1545"/>
      <c r="F51" s="1548"/>
      <c r="G51" s="1546"/>
      <c r="H51" s="1534"/>
      <c r="I51" s="1547"/>
      <c r="J51" s="1548"/>
      <c r="K51" s="1548"/>
      <c r="L51" s="1549"/>
      <c r="M51" s="1548"/>
      <c r="N51" s="1548"/>
      <c r="O51" s="1550"/>
      <c r="P51" s="848"/>
      <c r="Q51" s="1551"/>
      <c r="R51" s="1552"/>
      <c r="S51" s="848"/>
      <c r="T51" s="1553"/>
      <c r="U51" s="1549"/>
      <c r="V51" s="1549"/>
      <c r="W51" s="1549"/>
      <c r="X51" s="1550"/>
      <c r="Y51" s="1542"/>
      <c r="Z51" s="1554"/>
      <c r="AA51" s="848"/>
      <c r="AB51" s="1551"/>
      <c r="AC51" s="1555"/>
      <c r="AD51" s="987"/>
    </row>
    <row r="52" spans="1:30" outlineLevel="1">
      <c r="A52" s="105">
        <v>1430</v>
      </c>
      <c r="B52" s="164" t="s">
        <v>1305</v>
      </c>
      <c r="C52" s="1531"/>
      <c r="D52" s="848"/>
      <c r="E52" s="1532"/>
      <c r="F52" s="1536"/>
      <c r="G52" s="1533"/>
      <c r="H52" s="1534"/>
      <c r="I52" s="1535"/>
      <c r="J52" s="1536"/>
      <c r="K52" s="1536"/>
      <c r="L52" s="1537"/>
      <c r="M52" s="1536"/>
      <c r="N52" s="1536"/>
      <c r="O52" s="1538"/>
      <c r="P52" s="848"/>
      <c r="Q52" s="1539"/>
      <c r="R52" s="1540"/>
      <c r="S52" s="848"/>
      <c r="T52" s="1541"/>
      <c r="U52" s="1537"/>
      <c r="V52" s="1537"/>
      <c r="W52" s="1537"/>
      <c r="X52" s="1538"/>
      <c r="Y52" s="1542"/>
      <c r="Z52" s="1543"/>
      <c r="AA52" s="848"/>
      <c r="AB52" s="1539"/>
      <c r="AC52" s="1544"/>
      <c r="AD52" s="987"/>
    </row>
    <row r="53" spans="1:30" outlineLevel="1">
      <c r="A53" s="105">
        <v>1431</v>
      </c>
      <c r="B53" s="164" t="s">
        <v>1306</v>
      </c>
      <c r="C53" s="1531"/>
      <c r="D53" s="848"/>
      <c r="E53" s="1532"/>
      <c r="F53" s="1536"/>
      <c r="G53" s="1533"/>
      <c r="H53" s="1534"/>
      <c r="I53" s="1535"/>
      <c r="J53" s="1536"/>
      <c r="K53" s="1536"/>
      <c r="L53" s="1537"/>
      <c r="M53" s="1536"/>
      <c r="N53" s="1536"/>
      <c r="O53" s="1538"/>
      <c r="P53" s="848"/>
      <c r="Q53" s="1539"/>
      <c r="R53" s="1540"/>
      <c r="S53" s="848"/>
      <c r="T53" s="1541"/>
      <c r="U53" s="1537"/>
      <c r="V53" s="1537"/>
      <c r="W53" s="1537"/>
      <c r="X53" s="1538"/>
      <c r="Y53" s="1542"/>
      <c r="Z53" s="1543"/>
      <c r="AA53" s="848"/>
      <c r="AB53" s="1539"/>
      <c r="AC53" s="1544"/>
      <c r="AD53" s="987"/>
    </row>
    <row r="54" spans="1:30" outlineLevel="1">
      <c r="A54" s="105">
        <v>1432</v>
      </c>
      <c r="B54" s="164" t="s">
        <v>1307</v>
      </c>
      <c r="C54" s="1531"/>
      <c r="D54" s="848"/>
      <c r="E54" s="1532"/>
      <c r="F54" s="1536"/>
      <c r="G54" s="1533"/>
      <c r="H54" s="1534"/>
      <c r="I54" s="1535"/>
      <c r="J54" s="1536"/>
      <c r="K54" s="1536"/>
      <c r="L54" s="1537"/>
      <c r="M54" s="1536"/>
      <c r="N54" s="1536"/>
      <c r="O54" s="1538"/>
      <c r="P54" s="848"/>
      <c r="Q54" s="1539"/>
      <c r="R54" s="1540"/>
      <c r="S54" s="848"/>
      <c r="T54" s="1541"/>
      <c r="U54" s="1537"/>
      <c r="V54" s="1537"/>
      <c r="W54" s="1537"/>
      <c r="X54" s="1538"/>
      <c r="Y54" s="1542"/>
      <c r="Z54" s="1543"/>
      <c r="AA54" s="848"/>
      <c r="AB54" s="1539"/>
      <c r="AC54" s="1544"/>
      <c r="AD54" s="987"/>
    </row>
    <row r="55" spans="1:30" outlineLevel="1">
      <c r="A55" s="105">
        <v>1433</v>
      </c>
      <c r="B55" s="164" t="s">
        <v>1307</v>
      </c>
      <c r="C55" s="1531"/>
      <c r="D55" s="848"/>
      <c r="E55" s="1532"/>
      <c r="F55" s="1536"/>
      <c r="G55" s="1533"/>
      <c r="H55" s="1534"/>
      <c r="I55" s="1535"/>
      <c r="J55" s="1536"/>
      <c r="K55" s="1536"/>
      <c r="L55" s="1537"/>
      <c r="M55" s="1536"/>
      <c r="N55" s="1536"/>
      <c r="O55" s="1538"/>
      <c r="P55" s="848"/>
      <c r="Q55" s="1539"/>
      <c r="R55" s="1540"/>
      <c r="S55" s="848"/>
      <c r="T55" s="1541"/>
      <c r="U55" s="1537"/>
      <c r="V55" s="1537"/>
      <c r="W55" s="1537"/>
      <c r="X55" s="1538"/>
      <c r="Y55" s="1542"/>
      <c r="Z55" s="1543"/>
      <c r="AA55" s="848"/>
      <c r="AB55" s="1539"/>
      <c r="AC55" s="1544"/>
      <c r="AD55" s="987"/>
    </row>
    <row r="56" spans="1:30" outlineLevel="1">
      <c r="A56" s="105">
        <v>1434</v>
      </c>
      <c r="B56" s="164" t="s">
        <v>1307</v>
      </c>
      <c r="C56" s="1531"/>
      <c r="D56" s="848"/>
      <c r="E56" s="1532"/>
      <c r="F56" s="1536"/>
      <c r="G56" s="1533"/>
      <c r="H56" s="1534"/>
      <c r="I56" s="1535"/>
      <c r="J56" s="1536"/>
      <c r="K56" s="1536"/>
      <c r="L56" s="1537"/>
      <c r="M56" s="1536"/>
      <c r="N56" s="1536"/>
      <c r="O56" s="1538"/>
      <c r="P56" s="848"/>
      <c r="Q56" s="1539"/>
      <c r="R56" s="1540"/>
      <c r="S56" s="848"/>
      <c r="T56" s="1541"/>
      <c r="U56" s="1537"/>
      <c r="V56" s="1537"/>
      <c r="W56" s="1537"/>
      <c r="X56" s="1538"/>
      <c r="Y56" s="1542"/>
      <c r="Z56" s="1543"/>
      <c r="AA56" s="848"/>
      <c r="AB56" s="1539"/>
      <c r="AC56" s="1544"/>
      <c r="AD56" s="987"/>
    </row>
    <row r="57" spans="1:30" outlineLevel="1">
      <c r="A57" s="105">
        <v>1435</v>
      </c>
      <c r="B57" s="164" t="s">
        <v>1307</v>
      </c>
      <c r="C57" s="1531"/>
      <c r="D57" s="848"/>
      <c r="E57" s="1532"/>
      <c r="F57" s="1536"/>
      <c r="G57" s="1533"/>
      <c r="H57" s="1534"/>
      <c r="I57" s="1535"/>
      <c r="J57" s="1536"/>
      <c r="K57" s="1536"/>
      <c r="L57" s="1537"/>
      <c r="M57" s="1536"/>
      <c r="N57" s="1536"/>
      <c r="O57" s="1538"/>
      <c r="P57" s="848"/>
      <c r="Q57" s="1539"/>
      <c r="R57" s="1540"/>
      <c r="S57" s="848"/>
      <c r="T57" s="1541"/>
      <c r="U57" s="1537"/>
      <c r="V57" s="1537"/>
      <c r="W57" s="1537"/>
      <c r="X57" s="1538"/>
      <c r="Y57" s="1542"/>
      <c r="Z57" s="1543"/>
      <c r="AA57" s="848"/>
      <c r="AB57" s="1539"/>
      <c r="AC57" s="1544"/>
      <c r="AD57" s="987"/>
    </row>
    <row r="58" spans="1:30" outlineLevel="1">
      <c r="A58" s="105">
        <v>1436</v>
      </c>
      <c r="B58" s="164" t="s">
        <v>1305</v>
      </c>
      <c r="C58" s="1531"/>
      <c r="D58" s="848"/>
      <c r="E58" s="1532"/>
      <c r="F58" s="1536"/>
      <c r="G58" s="1533"/>
      <c r="H58" s="1534"/>
      <c r="I58" s="1535"/>
      <c r="J58" s="1536"/>
      <c r="K58" s="1536"/>
      <c r="L58" s="1537"/>
      <c r="M58" s="1536"/>
      <c r="N58" s="1536"/>
      <c r="O58" s="1538"/>
      <c r="P58" s="848"/>
      <c r="Q58" s="1539"/>
      <c r="R58" s="1540"/>
      <c r="S58" s="848"/>
      <c r="T58" s="1541"/>
      <c r="U58" s="1537"/>
      <c r="V58" s="1537"/>
      <c r="W58" s="1537"/>
      <c r="X58" s="1538"/>
      <c r="Y58" s="1542"/>
      <c r="Z58" s="1543"/>
      <c r="AA58" s="848"/>
      <c r="AB58" s="1539"/>
      <c r="AC58" s="1544"/>
      <c r="AD58" s="987"/>
    </row>
    <row r="59" spans="1:30" outlineLevel="1">
      <c r="A59" s="105">
        <v>1437</v>
      </c>
      <c r="B59" s="164" t="s">
        <v>1307</v>
      </c>
      <c r="C59" s="1531"/>
      <c r="D59" s="848"/>
      <c r="E59" s="1532"/>
      <c r="F59" s="1536"/>
      <c r="G59" s="1533"/>
      <c r="H59" s="1534"/>
      <c r="I59" s="1535"/>
      <c r="J59" s="1536"/>
      <c r="K59" s="1536"/>
      <c r="L59" s="1537"/>
      <c r="M59" s="1536"/>
      <c r="N59" s="1536"/>
      <c r="O59" s="1538"/>
      <c r="P59" s="848"/>
      <c r="Q59" s="1539"/>
      <c r="R59" s="1540"/>
      <c r="S59" s="848"/>
      <c r="T59" s="1541"/>
      <c r="U59" s="1537"/>
      <c r="V59" s="1537"/>
      <c r="W59" s="1537"/>
      <c r="X59" s="1538"/>
      <c r="Y59" s="1542"/>
      <c r="Z59" s="1543"/>
      <c r="AA59" s="848"/>
      <c r="AB59" s="1539"/>
      <c r="AC59" s="1544"/>
      <c r="AD59" s="987"/>
    </row>
    <row r="60" spans="1:30" outlineLevel="1">
      <c r="A60" s="105">
        <v>1441</v>
      </c>
      <c r="B60" s="164" t="s">
        <v>1309</v>
      </c>
      <c r="C60" s="1531"/>
      <c r="D60" s="848"/>
      <c r="E60" s="1532"/>
      <c r="F60" s="1536"/>
      <c r="G60" s="1533"/>
      <c r="H60" s="1534"/>
      <c r="I60" s="1535"/>
      <c r="J60" s="1536"/>
      <c r="K60" s="1536"/>
      <c r="L60" s="1537"/>
      <c r="M60" s="1536"/>
      <c r="N60" s="1536"/>
      <c r="O60" s="1538"/>
      <c r="P60" s="848"/>
      <c r="Q60" s="1539"/>
      <c r="R60" s="1540"/>
      <c r="S60" s="848"/>
      <c r="T60" s="1541"/>
      <c r="U60" s="1537"/>
      <c r="V60" s="1537"/>
      <c r="W60" s="1537"/>
      <c r="X60" s="1538"/>
      <c r="Y60" s="1542"/>
      <c r="Z60" s="1543"/>
      <c r="AA60" s="848"/>
      <c r="AB60" s="1539"/>
      <c r="AC60" s="1544"/>
      <c r="AD60" s="987"/>
    </row>
    <row r="61" spans="1:30" outlineLevel="1">
      <c r="A61" s="105">
        <v>1442</v>
      </c>
      <c r="B61" s="164" t="s">
        <v>1308</v>
      </c>
      <c r="C61" s="1531"/>
      <c r="D61" s="848"/>
      <c r="E61" s="1545"/>
      <c r="F61" s="1548"/>
      <c r="G61" s="1546"/>
      <c r="H61" s="1534"/>
      <c r="I61" s="1547"/>
      <c r="J61" s="1548"/>
      <c r="K61" s="1548"/>
      <c r="L61" s="1549"/>
      <c r="M61" s="1548"/>
      <c r="N61" s="1548"/>
      <c r="O61" s="1550"/>
      <c r="P61" s="848"/>
      <c r="Q61" s="1551"/>
      <c r="R61" s="1552"/>
      <c r="S61" s="848"/>
      <c r="T61" s="1553"/>
      <c r="U61" s="1549"/>
      <c r="V61" s="1549"/>
      <c r="W61" s="1549"/>
      <c r="X61" s="1550"/>
      <c r="Y61" s="1542"/>
      <c r="Z61" s="1554"/>
      <c r="AA61" s="848"/>
      <c r="AB61" s="1551"/>
      <c r="AC61" s="1555"/>
      <c r="AD61" s="987"/>
    </row>
    <row r="62" spans="1:30" outlineLevel="1">
      <c r="A62" s="105">
        <v>1443</v>
      </c>
      <c r="B62" s="164" t="s">
        <v>1308</v>
      </c>
      <c r="C62" s="1531"/>
      <c r="D62" s="848"/>
      <c r="E62" s="767"/>
      <c r="F62" s="778"/>
      <c r="G62" s="773"/>
      <c r="H62" s="1534"/>
      <c r="I62" s="1556"/>
      <c r="J62" s="778"/>
      <c r="K62" s="778"/>
      <c r="L62" s="778"/>
      <c r="M62" s="778"/>
      <c r="N62" s="778"/>
      <c r="O62" s="1524"/>
      <c r="P62" s="848"/>
      <c r="Q62" s="767"/>
      <c r="R62" s="773"/>
      <c r="S62" s="848"/>
      <c r="T62" s="1556"/>
      <c r="U62" s="778"/>
      <c r="V62" s="778"/>
      <c r="W62" s="778"/>
      <c r="X62" s="1524"/>
      <c r="Y62" s="1542"/>
      <c r="Z62" s="1531"/>
      <c r="AA62" s="848"/>
      <c r="AB62" s="767"/>
      <c r="AC62" s="688"/>
      <c r="AD62" s="987"/>
    </row>
    <row r="63" spans="1:30" outlineLevel="1">
      <c r="A63" s="105">
        <v>1444</v>
      </c>
      <c r="B63" s="164" t="s">
        <v>1308</v>
      </c>
      <c r="C63" s="1531"/>
      <c r="D63" s="848"/>
      <c r="E63" s="1516"/>
      <c r="F63" s="1518"/>
      <c r="G63" s="1557"/>
      <c r="H63" s="1534"/>
      <c r="I63" s="1517"/>
      <c r="J63" s="1518"/>
      <c r="K63" s="1518"/>
      <c r="L63" s="1519"/>
      <c r="M63" s="1518"/>
      <c r="N63" s="1518"/>
      <c r="O63" s="1520"/>
      <c r="P63" s="848"/>
      <c r="Q63" s="1521"/>
      <c r="R63" s="1522"/>
      <c r="S63" s="848"/>
      <c r="T63" s="1523"/>
      <c r="U63" s="1519"/>
      <c r="V63" s="1519"/>
      <c r="W63" s="1519"/>
      <c r="X63" s="1520"/>
      <c r="Y63" s="1542"/>
      <c r="Z63" s="1525"/>
      <c r="AA63" s="848"/>
      <c r="AB63" s="1521"/>
      <c r="AC63" s="1526"/>
      <c r="AD63" s="987"/>
    </row>
    <row r="64" spans="1:30" outlineLevel="1">
      <c r="A64" s="105">
        <v>1450</v>
      </c>
      <c r="B64" s="164" t="s">
        <v>1310</v>
      </c>
      <c r="C64" s="1531"/>
      <c r="D64" s="848"/>
      <c r="E64" s="1532"/>
      <c r="F64" s="1536"/>
      <c r="G64" s="1533"/>
      <c r="H64" s="1534"/>
      <c r="I64" s="1535"/>
      <c r="J64" s="1536"/>
      <c r="K64" s="1536"/>
      <c r="L64" s="1537"/>
      <c r="M64" s="1536"/>
      <c r="N64" s="1536"/>
      <c r="O64" s="1538"/>
      <c r="P64" s="848"/>
      <c r="Q64" s="1539"/>
      <c r="R64" s="1540"/>
      <c r="S64" s="848"/>
      <c r="T64" s="1541"/>
      <c r="U64" s="1537"/>
      <c r="V64" s="1537"/>
      <c r="W64" s="1537"/>
      <c r="X64" s="1538"/>
      <c r="Y64" s="1542"/>
      <c r="Z64" s="1543"/>
      <c r="AA64" s="848"/>
      <c r="AB64" s="1539"/>
      <c r="AC64" s="1544"/>
      <c r="AD64" s="987"/>
    </row>
    <row r="65" spans="1:30" outlineLevel="1">
      <c r="A65" s="105">
        <v>1451</v>
      </c>
      <c r="B65" s="164" t="s">
        <v>1311</v>
      </c>
      <c r="C65" s="1531"/>
      <c r="D65" s="848"/>
      <c r="E65" s="1532"/>
      <c r="F65" s="1536"/>
      <c r="G65" s="1533"/>
      <c r="H65" s="1534"/>
      <c r="I65" s="1535"/>
      <c r="J65" s="1536"/>
      <c r="K65" s="1536"/>
      <c r="L65" s="1537"/>
      <c r="M65" s="1536"/>
      <c r="N65" s="1536"/>
      <c r="O65" s="1538"/>
      <c r="P65" s="848"/>
      <c r="Q65" s="1539"/>
      <c r="R65" s="1540"/>
      <c r="S65" s="848"/>
      <c r="T65" s="1541"/>
      <c r="U65" s="1537"/>
      <c r="V65" s="1537"/>
      <c r="W65" s="1537"/>
      <c r="X65" s="1538"/>
      <c r="Y65" s="1542"/>
      <c r="Z65" s="1543"/>
      <c r="AA65" s="848"/>
      <c r="AB65" s="1539"/>
      <c r="AC65" s="1544"/>
      <c r="AD65" s="987"/>
    </row>
    <row r="66" spans="1:30" outlineLevel="1">
      <c r="A66" s="105">
        <v>1452</v>
      </c>
      <c r="B66" s="164" t="s">
        <v>1311</v>
      </c>
      <c r="C66" s="1531"/>
      <c r="D66" s="848"/>
      <c r="E66" s="1532"/>
      <c r="F66" s="1536"/>
      <c r="G66" s="1533"/>
      <c r="H66" s="1534"/>
      <c r="I66" s="1535"/>
      <c r="J66" s="1536"/>
      <c r="K66" s="1536"/>
      <c r="L66" s="1537"/>
      <c r="M66" s="1536"/>
      <c r="N66" s="1536"/>
      <c r="O66" s="1538"/>
      <c r="P66" s="848"/>
      <c r="Q66" s="1539"/>
      <c r="R66" s="1540"/>
      <c r="S66" s="848"/>
      <c r="T66" s="1541"/>
      <c r="U66" s="1537"/>
      <c r="V66" s="1537"/>
      <c r="W66" s="1537"/>
      <c r="X66" s="1538"/>
      <c r="Y66" s="1542"/>
      <c r="Z66" s="1543"/>
      <c r="AA66" s="848"/>
      <c r="AB66" s="1539"/>
      <c r="AC66" s="1544"/>
      <c r="AD66" s="987"/>
    </row>
    <row r="67" spans="1:30" outlineLevel="1">
      <c r="A67" s="105">
        <v>1453</v>
      </c>
      <c r="B67" s="164" t="s">
        <v>1311</v>
      </c>
      <c r="C67" s="1531"/>
      <c r="D67" s="848"/>
      <c r="E67" s="1532"/>
      <c r="F67" s="1536"/>
      <c r="G67" s="1533"/>
      <c r="H67" s="1534"/>
      <c r="I67" s="1535"/>
      <c r="J67" s="1536"/>
      <c r="K67" s="1536"/>
      <c r="L67" s="1537"/>
      <c r="M67" s="1536"/>
      <c r="N67" s="1536"/>
      <c r="O67" s="1538"/>
      <c r="P67" s="848"/>
      <c r="Q67" s="1539"/>
      <c r="R67" s="1540"/>
      <c r="S67" s="848"/>
      <c r="T67" s="1541"/>
      <c r="U67" s="1537"/>
      <c r="V67" s="1537"/>
      <c r="W67" s="1537"/>
      <c r="X67" s="1538"/>
      <c r="Y67" s="1542"/>
      <c r="Z67" s="1543"/>
      <c r="AA67" s="848"/>
      <c r="AB67" s="1539"/>
      <c r="AC67" s="1544"/>
      <c r="AD67" s="987"/>
    </row>
    <row r="68" spans="1:30" outlineLevel="1">
      <c r="A68" s="105">
        <v>1454</v>
      </c>
      <c r="B68" s="164" t="s">
        <v>1311</v>
      </c>
      <c r="C68" s="1531"/>
      <c r="D68" s="848"/>
      <c r="E68" s="1532"/>
      <c r="F68" s="1536"/>
      <c r="G68" s="1533"/>
      <c r="H68" s="1534"/>
      <c r="I68" s="1535"/>
      <c r="J68" s="1536"/>
      <c r="K68" s="1536"/>
      <c r="L68" s="1537"/>
      <c r="M68" s="1536"/>
      <c r="N68" s="1536"/>
      <c r="O68" s="1538"/>
      <c r="P68" s="848"/>
      <c r="Q68" s="1539"/>
      <c r="R68" s="1540"/>
      <c r="S68" s="848"/>
      <c r="T68" s="1541"/>
      <c r="U68" s="1537"/>
      <c r="V68" s="1537"/>
      <c r="W68" s="1537"/>
      <c r="X68" s="1538"/>
      <c r="Y68" s="1542"/>
      <c r="Z68" s="1543"/>
      <c r="AA68" s="848"/>
      <c r="AB68" s="1539"/>
      <c r="AC68" s="1544"/>
      <c r="AD68" s="987"/>
    </row>
    <row r="69" spans="1:30" outlineLevel="1">
      <c r="A69" s="105">
        <v>1455</v>
      </c>
      <c r="B69" s="164" t="s">
        <v>1312</v>
      </c>
      <c r="C69" s="1531"/>
      <c r="D69" s="848"/>
      <c r="E69" s="1532"/>
      <c r="F69" s="1536"/>
      <c r="G69" s="1533"/>
      <c r="H69" s="1534"/>
      <c r="I69" s="1535"/>
      <c r="J69" s="1536"/>
      <c r="K69" s="1536"/>
      <c r="L69" s="1537"/>
      <c r="M69" s="1536"/>
      <c r="N69" s="1536"/>
      <c r="O69" s="1538"/>
      <c r="P69" s="848"/>
      <c r="Q69" s="1539"/>
      <c r="R69" s="1540"/>
      <c r="S69" s="848"/>
      <c r="T69" s="1541"/>
      <c r="U69" s="1537"/>
      <c r="V69" s="1537"/>
      <c r="W69" s="1537"/>
      <c r="X69" s="1538"/>
      <c r="Y69" s="1542"/>
      <c r="Z69" s="1543"/>
      <c r="AA69" s="848"/>
      <c r="AB69" s="1539"/>
      <c r="AC69" s="1544"/>
      <c r="AD69" s="987"/>
    </row>
    <row r="70" spans="1:30" outlineLevel="1">
      <c r="A70" s="105">
        <v>1456</v>
      </c>
      <c r="B70" s="164" t="s">
        <v>1311</v>
      </c>
      <c r="C70" s="1531"/>
      <c r="D70" s="848"/>
      <c r="E70" s="1532"/>
      <c r="F70" s="1536"/>
      <c r="G70" s="1533"/>
      <c r="H70" s="1534"/>
      <c r="I70" s="1535"/>
      <c r="J70" s="1536"/>
      <c r="K70" s="1536"/>
      <c r="L70" s="1537"/>
      <c r="M70" s="1536"/>
      <c r="N70" s="1536"/>
      <c r="O70" s="1538"/>
      <c r="P70" s="848"/>
      <c r="Q70" s="1539"/>
      <c r="R70" s="1540"/>
      <c r="S70" s="848"/>
      <c r="T70" s="1541"/>
      <c r="U70" s="1537"/>
      <c r="V70" s="1537"/>
      <c r="W70" s="1537"/>
      <c r="X70" s="1538"/>
      <c r="Y70" s="1542"/>
      <c r="Z70" s="1543"/>
      <c r="AA70" s="848"/>
      <c r="AB70" s="1539"/>
      <c r="AC70" s="1544"/>
      <c r="AD70" s="987"/>
    </row>
    <row r="71" spans="1:30" outlineLevel="1">
      <c r="A71" s="105">
        <v>1457</v>
      </c>
      <c r="B71" s="164" t="s">
        <v>1311</v>
      </c>
      <c r="C71" s="1531"/>
      <c r="D71" s="848"/>
      <c r="E71" s="1545"/>
      <c r="F71" s="1548"/>
      <c r="G71" s="1546"/>
      <c r="H71" s="1534"/>
      <c r="I71" s="1547"/>
      <c r="J71" s="1548"/>
      <c r="K71" s="1548"/>
      <c r="L71" s="1549"/>
      <c r="M71" s="1548"/>
      <c r="N71" s="1548"/>
      <c r="O71" s="1550"/>
      <c r="P71" s="848"/>
      <c r="Q71" s="1551"/>
      <c r="R71" s="1552"/>
      <c r="S71" s="848"/>
      <c r="T71" s="1553"/>
      <c r="U71" s="1549"/>
      <c r="V71" s="1549"/>
      <c r="W71" s="1549"/>
      <c r="X71" s="1550"/>
      <c r="Y71" s="1542"/>
      <c r="Z71" s="1554"/>
      <c r="AA71" s="848"/>
      <c r="AB71" s="1551"/>
      <c r="AC71" s="1555"/>
      <c r="AD71" s="987"/>
    </row>
    <row r="72" spans="1:30" outlineLevel="1">
      <c r="A72" s="105">
        <v>1458</v>
      </c>
      <c r="B72" s="164" t="s">
        <v>1311</v>
      </c>
      <c r="C72" s="1531"/>
      <c r="D72" s="848"/>
      <c r="E72" s="1532"/>
      <c r="F72" s="1536"/>
      <c r="G72" s="1533"/>
      <c r="H72" s="1534"/>
      <c r="I72" s="1535"/>
      <c r="J72" s="1536"/>
      <c r="K72" s="1536"/>
      <c r="L72" s="1537"/>
      <c r="M72" s="1536"/>
      <c r="N72" s="1536"/>
      <c r="O72" s="1538"/>
      <c r="P72" s="848"/>
      <c r="Q72" s="1539"/>
      <c r="R72" s="1540"/>
      <c r="S72" s="848"/>
      <c r="T72" s="1541"/>
      <c r="U72" s="1537"/>
      <c r="V72" s="1537"/>
      <c r="W72" s="1537"/>
      <c r="X72" s="1538"/>
      <c r="Y72" s="1542"/>
      <c r="Z72" s="1543"/>
      <c r="AA72" s="848"/>
      <c r="AB72" s="1539"/>
      <c r="AC72" s="1544"/>
      <c r="AD72" s="987"/>
    </row>
    <row r="73" spans="1:30" outlineLevel="1">
      <c r="A73" s="105">
        <v>1461</v>
      </c>
      <c r="B73" s="164" t="s">
        <v>1311</v>
      </c>
      <c r="C73" s="1531"/>
      <c r="D73" s="848"/>
      <c r="E73" s="1532"/>
      <c r="F73" s="1536"/>
      <c r="G73" s="1533"/>
      <c r="H73" s="1534"/>
      <c r="I73" s="1535"/>
      <c r="J73" s="1536"/>
      <c r="K73" s="1536"/>
      <c r="L73" s="1537"/>
      <c r="M73" s="1536"/>
      <c r="N73" s="1536"/>
      <c r="O73" s="1538"/>
      <c r="P73" s="848"/>
      <c r="Q73" s="1539"/>
      <c r="R73" s="1540"/>
      <c r="S73" s="848"/>
      <c r="T73" s="1541"/>
      <c r="U73" s="1537"/>
      <c r="V73" s="1537"/>
      <c r="W73" s="1537"/>
      <c r="X73" s="1538"/>
      <c r="Y73" s="1542"/>
      <c r="Z73" s="1543"/>
      <c r="AA73" s="848"/>
      <c r="AB73" s="1539"/>
      <c r="AC73" s="1544"/>
      <c r="AD73" s="987"/>
    </row>
    <row r="74" spans="1:30" outlineLevel="1">
      <c r="A74" s="105">
        <v>1462</v>
      </c>
      <c r="B74" s="164" t="s">
        <v>1311</v>
      </c>
      <c r="C74" s="1531"/>
      <c r="D74" s="848"/>
      <c r="E74" s="1532"/>
      <c r="F74" s="1536"/>
      <c r="G74" s="1533"/>
      <c r="H74" s="1534"/>
      <c r="I74" s="1535"/>
      <c r="J74" s="1536"/>
      <c r="K74" s="1536"/>
      <c r="L74" s="1537"/>
      <c r="M74" s="1536"/>
      <c r="N74" s="1536"/>
      <c r="O74" s="1538"/>
      <c r="P74" s="848"/>
      <c r="Q74" s="1539"/>
      <c r="R74" s="1540"/>
      <c r="S74" s="848"/>
      <c r="T74" s="1541"/>
      <c r="U74" s="1537"/>
      <c r="V74" s="1537"/>
      <c r="W74" s="1537"/>
      <c r="X74" s="1538"/>
      <c r="Y74" s="1542"/>
      <c r="Z74" s="1543"/>
      <c r="AA74" s="848"/>
      <c r="AB74" s="1539"/>
      <c r="AC74" s="1544"/>
      <c r="AD74" s="987"/>
    </row>
    <row r="75" spans="1:30" outlineLevel="1">
      <c r="A75" s="105">
        <v>1464</v>
      </c>
      <c r="B75" s="164" t="s">
        <v>1311</v>
      </c>
      <c r="C75" s="1531"/>
      <c r="D75" s="848"/>
      <c r="E75" s="1532"/>
      <c r="F75" s="1536"/>
      <c r="G75" s="1533"/>
      <c r="H75" s="1534"/>
      <c r="I75" s="1535"/>
      <c r="J75" s="1536"/>
      <c r="K75" s="1536"/>
      <c r="L75" s="1537"/>
      <c r="M75" s="1536"/>
      <c r="N75" s="1536"/>
      <c r="O75" s="1538"/>
      <c r="P75" s="848"/>
      <c r="Q75" s="1539"/>
      <c r="R75" s="1540"/>
      <c r="S75" s="848"/>
      <c r="T75" s="1541"/>
      <c r="U75" s="1537"/>
      <c r="V75" s="1537"/>
      <c r="W75" s="1537"/>
      <c r="X75" s="1538"/>
      <c r="Y75" s="1542"/>
      <c r="Z75" s="1543"/>
      <c r="AA75" s="848"/>
      <c r="AB75" s="1539"/>
      <c r="AC75" s="1544"/>
      <c r="AD75" s="987"/>
    </row>
    <row r="76" spans="1:30" outlineLevel="1">
      <c r="A76" s="105">
        <v>1465</v>
      </c>
      <c r="B76" s="164" t="s">
        <v>1311</v>
      </c>
      <c r="C76" s="1531"/>
      <c r="D76" s="848"/>
      <c r="E76" s="768"/>
      <c r="F76" s="779"/>
      <c r="G76" s="774"/>
      <c r="H76" s="1534"/>
      <c r="I76" s="1558"/>
      <c r="J76" s="779"/>
      <c r="K76" s="779"/>
      <c r="L76" s="779"/>
      <c r="M76" s="779"/>
      <c r="N76" s="779"/>
      <c r="O76" s="1559"/>
      <c r="P76" s="848"/>
      <c r="Q76" s="768"/>
      <c r="R76" s="774"/>
      <c r="S76" s="848"/>
      <c r="T76" s="1558"/>
      <c r="U76" s="779"/>
      <c r="V76" s="779"/>
      <c r="W76" s="779"/>
      <c r="X76" s="1559"/>
      <c r="Y76" s="1542"/>
      <c r="Z76" s="1560"/>
      <c r="AA76" s="848"/>
      <c r="AB76" s="768"/>
      <c r="AC76" s="690"/>
      <c r="AD76" s="987"/>
    </row>
    <row r="77" spans="1:30" outlineLevel="1">
      <c r="A77" s="105">
        <v>1466</v>
      </c>
      <c r="B77" s="164" t="s">
        <v>1311</v>
      </c>
      <c r="C77" s="1531"/>
      <c r="D77" s="848"/>
      <c r="E77" s="769"/>
      <c r="F77" s="780"/>
      <c r="G77" s="775"/>
      <c r="H77" s="1534"/>
      <c r="I77" s="1561"/>
      <c r="J77" s="780"/>
      <c r="K77" s="780"/>
      <c r="L77" s="780"/>
      <c r="M77" s="780"/>
      <c r="N77" s="780"/>
      <c r="O77" s="1562"/>
      <c r="P77" s="848"/>
      <c r="Q77" s="769"/>
      <c r="R77" s="775"/>
      <c r="S77" s="848"/>
      <c r="T77" s="1561"/>
      <c r="U77" s="780"/>
      <c r="V77" s="780"/>
      <c r="W77" s="780"/>
      <c r="X77" s="1562"/>
      <c r="Y77" s="1542"/>
      <c r="Z77" s="1563"/>
      <c r="AA77" s="848"/>
      <c r="AB77" s="769"/>
      <c r="AC77" s="689"/>
      <c r="AD77" s="987"/>
    </row>
    <row r="78" spans="1:30" outlineLevel="1">
      <c r="A78" s="105">
        <v>1500</v>
      </c>
      <c r="B78" s="164" t="s">
        <v>1314</v>
      </c>
      <c r="C78" s="1531"/>
      <c r="D78" s="848"/>
      <c r="E78" s="1532"/>
      <c r="F78" s="1536"/>
      <c r="G78" s="1533"/>
      <c r="H78" s="1534"/>
      <c r="I78" s="1535"/>
      <c r="J78" s="1536"/>
      <c r="K78" s="1536"/>
      <c r="L78" s="1537"/>
      <c r="M78" s="1536"/>
      <c r="N78" s="1536"/>
      <c r="O78" s="1538"/>
      <c r="P78" s="848"/>
      <c r="Q78" s="1539"/>
      <c r="R78" s="1540"/>
      <c r="S78" s="848"/>
      <c r="T78" s="1541"/>
      <c r="U78" s="1537"/>
      <c r="V78" s="1537"/>
      <c r="W78" s="1537"/>
      <c r="X78" s="1538"/>
      <c r="Y78" s="1542"/>
      <c r="Z78" s="1543"/>
      <c r="AA78" s="848"/>
      <c r="AB78" s="1539"/>
      <c r="AC78" s="1544"/>
      <c r="AD78" s="987"/>
    </row>
    <row r="79" spans="1:30" outlineLevel="1">
      <c r="A79" s="105">
        <v>1501</v>
      </c>
      <c r="B79" s="164" t="s">
        <v>1315</v>
      </c>
      <c r="C79" s="1531"/>
      <c r="D79" s="848"/>
      <c r="E79" s="1532"/>
      <c r="F79" s="1536"/>
      <c r="G79" s="1533"/>
      <c r="H79" s="1534"/>
      <c r="I79" s="1535"/>
      <c r="J79" s="1536"/>
      <c r="K79" s="1536"/>
      <c r="L79" s="1537"/>
      <c r="M79" s="1536"/>
      <c r="N79" s="1536"/>
      <c r="O79" s="1538"/>
      <c r="P79" s="848"/>
      <c r="Q79" s="1539"/>
      <c r="R79" s="1540"/>
      <c r="S79" s="848"/>
      <c r="T79" s="1541"/>
      <c r="U79" s="1537"/>
      <c r="V79" s="1537"/>
      <c r="W79" s="1537"/>
      <c r="X79" s="1538"/>
      <c r="Y79" s="1542"/>
      <c r="Z79" s="1543"/>
      <c r="AA79" s="848"/>
      <c r="AB79" s="1539"/>
      <c r="AC79" s="1544"/>
      <c r="AD79" s="987"/>
    </row>
    <row r="80" spans="1:30" outlineLevel="1">
      <c r="A80" s="105">
        <v>1502</v>
      </c>
      <c r="B80" s="164" t="s">
        <v>1315</v>
      </c>
      <c r="C80" s="1531"/>
      <c r="D80" s="848"/>
      <c r="E80" s="770"/>
      <c r="F80" s="1697"/>
      <c r="G80" s="776"/>
      <c r="H80" s="1534"/>
      <c r="I80" s="1564"/>
      <c r="J80" s="146"/>
      <c r="K80" s="146"/>
      <c r="L80" s="146"/>
      <c r="M80" s="146"/>
      <c r="N80" s="146"/>
      <c r="O80" s="1565"/>
      <c r="P80" s="848"/>
      <c r="Q80" s="770"/>
      <c r="R80" s="776"/>
      <c r="S80" s="848"/>
      <c r="T80" s="1564"/>
      <c r="U80" s="146"/>
      <c r="V80" s="146"/>
      <c r="W80" s="146"/>
      <c r="X80" s="1565"/>
      <c r="Y80" s="1542"/>
      <c r="Z80" s="1566"/>
      <c r="AA80" s="848"/>
      <c r="AB80" s="770"/>
      <c r="AC80" s="691"/>
      <c r="AD80" s="987"/>
    </row>
    <row r="81" spans="1:30" outlineLevel="1">
      <c r="A81" s="105">
        <v>1503</v>
      </c>
      <c r="B81" s="164" t="s">
        <v>1315</v>
      </c>
      <c r="C81" s="1531"/>
      <c r="D81" s="848"/>
      <c r="E81" s="1532"/>
      <c r="F81" s="1536"/>
      <c r="G81" s="1533"/>
      <c r="H81" s="1534"/>
      <c r="I81" s="1535"/>
      <c r="J81" s="1536"/>
      <c r="K81" s="1536"/>
      <c r="L81" s="1537"/>
      <c r="M81" s="1536"/>
      <c r="N81" s="1536"/>
      <c r="O81" s="1538"/>
      <c r="P81" s="848"/>
      <c r="Q81" s="1539"/>
      <c r="R81" s="1540"/>
      <c r="S81" s="848"/>
      <c r="T81" s="1541"/>
      <c r="U81" s="1537"/>
      <c r="V81" s="1537"/>
      <c r="W81" s="1537"/>
      <c r="X81" s="1538"/>
      <c r="Y81" s="1542"/>
      <c r="Z81" s="1543"/>
      <c r="AA81" s="848"/>
      <c r="AB81" s="1539"/>
      <c r="AC81" s="1544"/>
      <c r="AD81" s="987"/>
    </row>
    <row r="82" spans="1:30" outlineLevel="1">
      <c r="A82" s="105">
        <v>1504</v>
      </c>
      <c r="B82" s="164" t="s">
        <v>1315</v>
      </c>
      <c r="C82" s="1531"/>
      <c r="D82" s="848"/>
      <c r="E82" s="1532"/>
      <c r="F82" s="1536"/>
      <c r="G82" s="1533"/>
      <c r="H82" s="1534"/>
      <c r="I82" s="1535"/>
      <c r="J82" s="1536"/>
      <c r="K82" s="1536"/>
      <c r="L82" s="1537"/>
      <c r="M82" s="1536"/>
      <c r="N82" s="1536"/>
      <c r="O82" s="1538"/>
      <c r="P82" s="848"/>
      <c r="Q82" s="1539"/>
      <c r="R82" s="1540"/>
      <c r="S82" s="848"/>
      <c r="T82" s="1541"/>
      <c r="U82" s="1537"/>
      <c r="V82" s="1537"/>
      <c r="W82" s="1537"/>
      <c r="X82" s="1538"/>
      <c r="Y82" s="1542"/>
      <c r="Z82" s="1543"/>
      <c r="AA82" s="848"/>
      <c r="AB82" s="1539"/>
      <c r="AC82" s="1544"/>
      <c r="AD82" s="987"/>
    </row>
    <row r="83" spans="1:30" outlineLevel="1">
      <c r="A83" s="105">
        <v>1505</v>
      </c>
      <c r="B83" s="164" t="s">
        <v>1315</v>
      </c>
      <c r="C83" s="1531"/>
      <c r="D83" s="848"/>
      <c r="E83" s="1532"/>
      <c r="F83" s="1536"/>
      <c r="G83" s="1533"/>
      <c r="H83" s="1534"/>
      <c r="I83" s="1535"/>
      <c r="J83" s="1536"/>
      <c r="K83" s="1536"/>
      <c r="L83" s="1537"/>
      <c r="M83" s="1536"/>
      <c r="N83" s="1536"/>
      <c r="O83" s="1538"/>
      <c r="P83" s="848"/>
      <c r="Q83" s="1539"/>
      <c r="R83" s="1540"/>
      <c r="S83" s="848"/>
      <c r="T83" s="1541"/>
      <c r="U83" s="1537"/>
      <c r="V83" s="1537"/>
      <c r="W83" s="1537"/>
      <c r="X83" s="1538"/>
      <c r="Y83" s="1542"/>
      <c r="Z83" s="1543"/>
      <c r="AA83" s="848"/>
      <c r="AB83" s="1539"/>
      <c r="AC83" s="1544"/>
      <c r="AD83" s="987"/>
    </row>
    <row r="84" spans="1:30" outlineLevel="1">
      <c r="A84" s="105">
        <v>1506</v>
      </c>
      <c r="B84" s="164" t="s">
        <v>1315</v>
      </c>
      <c r="C84" s="1531"/>
      <c r="D84" s="848"/>
      <c r="E84" s="1532"/>
      <c r="F84" s="1536"/>
      <c r="G84" s="1533"/>
      <c r="H84" s="1534"/>
      <c r="I84" s="1535"/>
      <c r="J84" s="1536"/>
      <c r="K84" s="1536"/>
      <c r="L84" s="1537"/>
      <c r="M84" s="1536"/>
      <c r="N84" s="1536"/>
      <c r="O84" s="1538"/>
      <c r="P84" s="848"/>
      <c r="Q84" s="1539"/>
      <c r="R84" s="1540"/>
      <c r="S84" s="848"/>
      <c r="T84" s="1541"/>
      <c r="U84" s="1537"/>
      <c r="V84" s="1537"/>
      <c r="W84" s="1537"/>
      <c r="X84" s="1538"/>
      <c r="Y84" s="1542"/>
      <c r="Z84" s="1543"/>
      <c r="AA84" s="848"/>
      <c r="AB84" s="1539"/>
      <c r="AC84" s="1544"/>
      <c r="AD84" s="987"/>
    </row>
    <row r="85" spans="1:30" outlineLevel="1">
      <c r="A85" s="105">
        <v>1507</v>
      </c>
      <c r="B85" s="164" t="s">
        <v>1315</v>
      </c>
      <c r="C85" s="1531"/>
      <c r="D85" s="848"/>
      <c r="E85" s="1532"/>
      <c r="F85" s="1536"/>
      <c r="G85" s="1533"/>
      <c r="H85" s="1534"/>
      <c r="I85" s="1535"/>
      <c r="J85" s="1536"/>
      <c r="K85" s="1536"/>
      <c r="L85" s="1537"/>
      <c r="M85" s="1536"/>
      <c r="N85" s="1536"/>
      <c r="O85" s="1538"/>
      <c r="P85" s="848"/>
      <c r="Q85" s="1539"/>
      <c r="R85" s="1540"/>
      <c r="S85" s="848"/>
      <c r="T85" s="1541"/>
      <c r="U85" s="1537"/>
      <c r="V85" s="1537"/>
      <c r="W85" s="1537"/>
      <c r="X85" s="1538"/>
      <c r="Y85" s="1542"/>
      <c r="Z85" s="1543"/>
      <c r="AA85" s="848"/>
      <c r="AB85" s="1539"/>
      <c r="AC85" s="1544"/>
      <c r="AD85" s="987"/>
    </row>
    <row r="86" spans="1:30" outlineLevel="1">
      <c r="A86" s="105">
        <v>1508</v>
      </c>
      <c r="B86" s="164" t="s">
        <v>1315</v>
      </c>
      <c r="C86" s="1531"/>
      <c r="D86" s="848"/>
      <c r="E86" s="1532"/>
      <c r="F86" s="1536"/>
      <c r="G86" s="1533"/>
      <c r="H86" s="1534"/>
      <c r="I86" s="1535"/>
      <c r="J86" s="1536"/>
      <c r="K86" s="1536"/>
      <c r="L86" s="1537"/>
      <c r="M86" s="1536"/>
      <c r="N86" s="1536"/>
      <c r="O86" s="1538"/>
      <c r="P86" s="848"/>
      <c r="Q86" s="1539"/>
      <c r="R86" s="1540"/>
      <c r="S86" s="848"/>
      <c r="T86" s="1541"/>
      <c r="U86" s="1537"/>
      <c r="V86" s="1537"/>
      <c r="W86" s="1537"/>
      <c r="X86" s="1538"/>
      <c r="Y86" s="1542"/>
      <c r="Z86" s="1543"/>
      <c r="AA86" s="848"/>
      <c r="AB86" s="1539"/>
      <c r="AC86" s="1544"/>
      <c r="AD86" s="987"/>
    </row>
    <row r="87" spans="1:30" outlineLevel="1">
      <c r="A87" s="105">
        <v>1520</v>
      </c>
      <c r="B87" s="164" t="s">
        <v>1316</v>
      </c>
      <c r="C87" s="1531"/>
      <c r="D87" s="848"/>
      <c r="E87" s="1532"/>
      <c r="F87" s="1536"/>
      <c r="G87" s="1533"/>
      <c r="H87" s="1534"/>
      <c r="I87" s="1535"/>
      <c r="J87" s="1536"/>
      <c r="K87" s="1536"/>
      <c r="L87" s="1537"/>
      <c r="M87" s="1536"/>
      <c r="N87" s="1536"/>
      <c r="O87" s="1538"/>
      <c r="P87" s="848"/>
      <c r="Q87" s="1539"/>
      <c r="R87" s="1540"/>
      <c r="S87" s="848"/>
      <c r="T87" s="1541"/>
      <c r="U87" s="1537"/>
      <c r="V87" s="1537"/>
      <c r="W87" s="1537"/>
      <c r="X87" s="1538"/>
      <c r="Y87" s="1542"/>
      <c r="Z87" s="1543"/>
      <c r="AA87" s="848"/>
      <c r="AB87" s="1539"/>
      <c r="AC87" s="1544"/>
      <c r="AD87" s="987"/>
    </row>
    <row r="88" spans="1:30" outlineLevel="1">
      <c r="A88" s="105">
        <v>1521</v>
      </c>
      <c r="B88" s="164" t="s">
        <v>1316</v>
      </c>
      <c r="C88" s="1531"/>
      <c r="D88" s="848"/>
      <c r="E88" s="1532"/>
      <c r="F88" s="1536"/>
      <c r="G88" s="1533"/>
      <c r="H88" s="1534"/>
      <c r="I88" s="1535"/>
      <c r="J88" s="1536"/>
      <c r="K88" s="1536"/>
      <c r="L88" s="1537"/>
      <c r="M88" s="1536"/>
      <c r="N88" s="1536"/>
      <c r="O88" s="1538"/>
      <c r="P88" s="848"/>
      <c r="Q88" s="1539"/>
      <c r="R88" s="1540"/>
      <c r="S88" s="848"/>
      <c r="T88" s="1541"/>
      <c r="U88" s="1537"/>
      <c r="V88" s="1537"/>
      <c r="W88" s="1537"/>
      <c r="X88" s="1538"/>
      <c r="Y88" s="1542"/>
      <c r="Z88" s="1543"/>
      <c r="AA88" s="848"/>
      <c r="AB88" s="1539"/>
      <c r="AC88" s="1544"/>
      <c r="AD88" s="987"/>
    </row>
    <row r="89" spans="1:30" outlineLevel="1">
      <c r="A89" s="105">
        <v>1560</v>
      </c>
      <c r="B89" s="164" t="s">
        <v>1317</v>
      </c>
      <c r="C89" s="1531"/>
      <c r="D89" s="848"/>
      <c r="E89" s="1532"/>
      <c r="F89" s="1536"/>
      <c r="G89" s="1533"/>
      <c r="H89" s="1534"/>
      <c r="I89" s="1535"/>
      <c r="J89" s="1536"/>
      <c r="K89" s="1536"/>
      <c r="L89" s="1537"/>
      <c r="M89" s="1536"/>
      <c r="N89" s="1536"/>
      <c r="O89" s="1538"/>
      <c r="P89" s="848"/>
      <c r="Q89" s="1539"/>
      <c r="R89" s="1540"/>
      <c r="S89" s="848"/>
      <c r="T89" s="1541"/>
      <c r="U89" s="1537"/>
      <c r="V89" s="1537"/>
      <c r="W89" s="1537"/>
      <c r="X89" s="1538"/>
      <c r="Y89" s="1542"/>
      <c r="Z89" s="1543"/>
      <c r="AA89" s="848"/>
      <c r="AB89" s="1539"/>
      <c r="AC89" s="1544"/>
      <c r="AD89" s="987"/>
    </row>
    <row r="90" spans="1:30" ht="12" outlineLevel="1" thickBot="1">
      <c r="A90" s="167">
        <v>1561</v>
      </c>
      <c r="B90" s="164" t="s">
        <v>1317</v>
      </c>
      <c r="C90" s="1531"/>
      <c r="D90" s="848"/>
      <c r="E90" s="1532"/>
      <c r="F90" s="1536"/>
      <c r="G90" s="1533"/>
      <c r="H90" s="1534"/>
      <c r="I90" s="1535"/>
      <c r="J90" s="1536"/>
      <c r="K90" s="1536"/>
      <c r="L90" s="1537"/>
      <c r="M90" s="1536"/>
      <c r="N90" s="1536"/>
      <c r="O90" s="1538"/>
      <c r="P90" s="848"/>
      <c r="Q90" s="1539"/>
      <c r="R90" s="1540"/>
      <c r="S90" s="848"/>
      <c r="T90" s="1541"/>
      <c r="U90" s="1537"/>
      <c r="V90" s="1537"/>
      <c r="W90" s="1537"/>
      <c r="X90" s="1538"/>
      <c r="Y90" s="1542"/>
      <c r="Z90" s="1543"/>
      <c r="AA90" s="848"/>
      <c r="AB90" s="1539"/>
      <c r="AC90" s="1544"/>
      <c r="AD90" s="987"/>
    </row>
    <row r="91" spans="1:30" outlineLevel="1">
      <c r="A91" s="165">
        <v>1562</v>
      </c>
      <c r="B91" s="164" t="s">
        <v>1317</v>
      </c>
      <c r="C91" s="1531"/>
      <c r="D91" s="848"/>
      <c r="E91" s="1532"/>
      <c r="F91" s="1536"/>
      <c r="G91" s="1533"/>
      <c r="H91" s="1534"/>
      <c r="I91" s="1535"/>
      <c r="J91" s="1536"/>
      <c r="K91" s="1536"/>
      <c r="L91" s="1537"/>
      <c r="M91" s="1536"/>
      <c r="N91" s="1536"/>
      <c r="O91" s="1538"/>
      <c r="P91" s="848"/>
      <c r="Q91" s="1539"/>
      <c r="R91" s="1540"/>
      <c r="S91" s="848"/>
      <c r="T91" s="1541"/>
      <c r="U91" s="1537"/>
      <c r="V91" s="1537"/>
      <c r="W91" s="1537"/>
      <c r="X91" s="1538"/>
      <c r="Y91" s="1542"/>
      <c r="Z91" s="1543"/>
      <c r="AA91" s="848"/>
      <c r="AB91" s="1539"/>
      <c r="AC91" s="1544"/>
      <c r="AD91" s="987"/>
    </row>
    <row r="92" spans="1:30" outlineLevel="1">
      <c r="A92" s="105">
        <v>1563</v>
      </c>
      <c r="B92" s="164" t="s">
        <v>1317</v>
      </c>
      <c r="C92" s="1531"/>
      <c r="D92" s="848"/>
      <c r="E92" s="1532"/>
      <c r="F92" s="1536"/>
      <c r="G92" s="1533"/>
      <c r="H92" s="1534"/>
      <c r="I92" s="1535"/>
      <c r="J92" s="1536"/>
      <c r="K92" s="1536"/>
      <c r="L92" s="1537"/>
      <c r="M92" s="1536"/>
      <c r="N92" s="1536"/>
      <c r="O92" s="1538"/>
      <c r="P92" s="848"/>
      <c r="Q92" s="1539"/>
      <c r="R92" s="1540"/>
      <c r="S92" s="848"/>
      <c r="T92" s="1541"/>
      <c r="U92" s="1537"/>
      <c r="V92" s="1537"/>
      <c r="W92" s="1537"/>
      <c r="X92" s="1538"/>
      <c r="Y92" s="1542"/>
      <c r="Z92" s="1543"/>
      <c r="AA92" s="848"/>
      <c r="AB92" s="1539"/>
      <c r="AC92" s="1544"/>
      <c r="AD92" s="987"/>
    </row>
    <row r="93" spans="1:30" outlineLevel="1">
      <c r="A93" s="105">
        <v>1600</v>
      </c>
      <c r="B93" s="164" t="s">
        <v>1318</v>
      </c>
      <c r="C93" s="1531"/>
      <c r="D93" s="848"/>
      <c r="E93" s="1532"/>
      <c r="F93" s="1536"/>
      <c r="G93" s="1533"/>
      <c r="H93" s="1534"/>
      <c r="I93" s="1535"/>
      <c r="J93" s="1536"/>
      <c r="K93" s="1536"/>
      <c r="L93" s="1537"/>
      <c r="M93" s="1536"/>
      <c r="N93" s="1536"/>
      <c r="O93" s="1538"/>
      <c r="P93" s="848"/>
      <c r="Q93" s="1539"/>
      <c r="R93" s="1540"/>
      <c r="S93" s="848"/>
      <c r="T93" s="1541"/>
      <c r="U93" s="1537"/>
      <c r="V93" s="1537"/>
      <c r="W93" s="1537"/>
      <c r="X93" s="1538"/>
      <c r="Y93" s="1542"/>
      <c r="Z93" s="1543"/>
      <c r="AA93" s="848"/>
      <c r="AB93" s="1539"/>
      <c r="AC93" s="1544"/>
      <c r="AD93" s="987"/>
    </row>
    <row r="94" spans="1:30" outlineLevel="1">
      <c r="A94" s="105">
        <v>1601</v>
      </c>
      <c r="B94" s="164" t="s">
        <v>1318</v>
      </c>
      <c r="C94" s="1531"/>
      <c r="D94" s="848"/>
      <c r="E94" s="1532"/>
      <c r="F94" s="1536"/>
      <c r="G94" s="1533"/>
      <c r="H94" s="1534"/>
      <c r="I94" s="1535"/>
      <c r="J94" s="1536"/>
      <c r="K94" s="1536"/>
      <c r="L94" s="1537"/>
      <c r="M94" s="1536"/>
      <c r="N94" s="1536"/>
      <c r="O94" s="1538"/>
      <c r="P94" s="848"/>
      <c r="Q94" s="1539"/>
      <c r="R94" s="1540"/>
      <c r="S94" s="848"/>
      <c r="T94" s="1541"/>
      <c r="U94" s="1537"/>
      <c r="V94" s="1537"/>
      <c r="W94" s="1537"/>
      <c r="X94" s="1538"/>
      <c r="Y94" s="1542"/>
      <c r="Z94" s="1543"/>
      <c r="AA94" s="848"/>
      <c r="AB94" s="1539"/>
      <c r="AC94" s="1544"/>
      <c r="AD94" s="987"/>
    </row>
    <row r="95" spans="1:30" outlineLevel="1">
      <c r="A95" s="105">
        <v>1602</v>
      </c>
      <c r="B95" s="164" t="s">
        <v>1318</v>
      </c>
      <c r="C95" s="1531"/>
      <c r="D95" s="848"/>
      <c r="E95" s="1545"/>
      <c r="F95" s="1548"/>
      <c r="G95" s="1546"/>
      <c r="H95" s="1534"/>
      <c r="I95" s="1547"/>
      <c r="J95" s="1548"/>
      <c r="K95" s="1548"/>
      <c r="L95" s="1549"/>
      <c r="M95" s="1548"/>
      <c r="N95" s="1548"/>
      <c r="O95" s="1550"/>
      <c r="P95" s="848"/>
      <c r="Q95" s="1551"/>
      <c r="R95" s="1552"/>
      <c r="S95" s="848"/>
      <c r="T95" s="1553"/>
      <c r="U95" s="1549"/>
      <c r="V95" s="1549"/>
      <c r="W95" s="1549"/>
      <c r="X95" s="1550"/>
      <c r="Y95" s="1542"/>
      <c r="Z95" s="1554"/>
      <c r="AA95" s="848"/>
      <c r="AB95" s="1551"/>
      <c r="AC95" s="1555"/>
      <c r="AD95" s="987"/>
    </row>
    <row r="96" spans="1:30" outlineLevel="1">
      <c r="A96" s="105">
        <v>1603</v>
      </c>
      <c r="B96" s="164" t="s">
        <v>1318</v>
      </c>
      <c r="C96" s="1531"/>
      <c r="D96" s="848"/>
      <c r="E96" s="1532"/>
      <c r="F96" s="1536"/>
      <c r="G96" s="1533"/>
      <c r="H96" s="1534"/>
      <c r="I96" s="1535"/>
      <c r="J96" s="1536"/>
      <c r="K96" s="1536"/>
      <c r="L96" s="1537"/>
      <c r="M96" s="1536"/>
      <c r="N96" s="1536"/>
      <c r="O96" s="1538"/>
      <c r="P96" s="848"/>
      <c r="Q96" s="1539"/>
      <c r="R96" s="1540"/>
      <c r="S96" s="848"/>
      <c r="T96" s="1541"/>
      <c r="U96" s="1537"/>
      <c r="V96" s="1537"/>
      <c r="W96" s="1537"/>
      <c r="X96" s="1538"/>
      <c r="Y96" s="1542"/>
      <c r="Z96" s="1543"/>
      <c r="AA96" s="848"/>
      <c r="AB96" s="1539"/>
      <c r="AC96" s="1544"/>
      <c r="AD96" s="988"/>
    </row>
    <row r="97" spans="1:30" outlineLevel="1">
      <c r="A97" s="105">
        <v>1604</v>
      </c>
      <c r="B97" s="164" t="s">
        <v>1318</v>
      </c>
      <c r="C97" s="1531"/>
      <c r="D97" s="848"/>
      <c r="E97" s="1532"/>
      <c r="F97" s="1536"/>
      <c r="G97" s="1533"/>
      <c r="H97" s="1534"/>
      <c r="I97" s="1535"/>
      <c r="J97" s="1536"/>
      <c r="K97" s="1536"/>
      <c r="L97" s="1537"/>
      <c r="M97" s="1536"/>
      <c r="N97" s="1536"/>
      <c r="O97" s="1538"/>
      <c r="P97" s="848"/>
      <c r="Q97" s="1539"/>
      <c r="R97" s="1540"/>
      <c r="S97" s="848"/>
      <c r="T97" s="1541"/>
      <c r="U97" s="1537"/>
      <c r="V97" s="1537"/>
      <c r="W97" s="1537"/>
      <c r="X97" s="1538"/>
      <c r="Y97" s="1542"/>
      <c r="Z97" s="1543"/>
      <c r="AA97" s="848"/>
      <c r="AB97" s="1539"/>
      <c r="AC97" s="1544"/>
      <c r="AD97" s="987"/>
    </row>
    <row r="98" spans="1:30" outlineLevel="1">
      <c r="A98" s="105">
        <v>1605</v>
      </c>
      <c r="B98" s="164" t="s">
        <v>1319</v>
      </c>
      <c r="C98" s="1531"/>
      <c r="D98" s="848"/>
      <c r="E98" s="1532"/>
      <c r="F98" s="1536"/>
      <c r="G98" s="1533"/>
      <c r="H98" s="1534"/>
      <c r="I98" s="1535"/>
      <c r="J98" s="1536"/>
      <c r="K98" s="1536"/>
      <c r="L98" s="1537"/>
      <c r="M98" s="1536"/>
      <c r="N98" s="1536"/>
      <c r="O98" s="1538"/>
      <c r="P98" s="848"/>
      <c r="Q98" s="1539"/>
      <c r="R98" s="1540"/>
      <c r="S98" s="848"/>
      <c r="T98" s="1541"/>
      <c r="U98" s="1537"/>
      <c r="V98" s="1537"/>
      <c r="W98" s="1537"/>
      <c r="X98" s="1538"/>
      <c r="Y98" s="1542"/>
      <c r="Z98" s="1543"/>
      <c r="AA98" s="848"/>
      <c r="AB98" s="1539"/>
      <c r="AC98" s="1544"/>
      <c r="AD98" s="987"/>
    </row>
    <row r="99" spans="1:30" outlineLevel="1">
      <c r="A99" s="105">
        <v>1606</v>
      </c>
      <c r="B99" s="164" t="s">
        <v>1318</v>
      </c>
      <c r="C99" s="1531"/>
      <c r="D99" s="848"/>
      <c r="E99" s="1532"/>
      <c r="F99" s="1536"/>
      <c r="G99" s="1533"/>
      <c r="H99" s="1534"/>
      <c r="I99" s="1535"/>
      <c r="J99" s="1536"/>
      <c r="K99" s="1536"/>
      <c r="L99" s="1537"/>
      <c r="M99" s="1536"/>
      <c r="N99" s="1536"/>
      <c r="O99" s="1538"/>
      <c r="P99" s="848"/>
      <c r="Q99" s="1539"/>
      <c r="R99" s="1540"/>
      <c r="S99" s="848"/>
      <c r="T99" s="1541"/>
      <c r="U99" s="1537"/>
      <c r="V99" s="1537"/>
      <c r="W99" s="1537"/>
      <c r="X99" s="1538"/>
      <c r="Y99" s="1542"/>
      <c r="Z99" s="1543"/>
      <c r="AA99" s="848"/>
      <c r="AB99" s="1539"/>
      <c r="AC99" s="1544"/>
      <c r="AD99" s="987"/>
    </row>
    <row r="100" spans="1:30" outlineLevel="1">
      <c r="A100" s="105">
        <v>1607</v>
      </c>
      <c r="B100" s="164" t="s">
        <v>1318</v>
      </c>
      <c r="C100" s="1531"/>
      <c r="D100" s="848"/>
      <c r="E100" s="1532"/>
      <c r="F100" s="1536"/>
      <c r="G100" s="1533"/>
      <c r="H100" s="1534"/>
      <c r="I100" s="1535"/>
      <c r="J100" s="1536"/>
      <c r="K100" s="1536"/>
      <c r="L100" s="1537"/>
      <c r="M100" s="1536"/>
      <c r="N100" s="1536"/>
      <c r="O100" s="1538"/>
      <c r="P100" s="848"/>
      <c r="Q100" s="1539"/>
      <c r="R100" s="1540"/>
      <c r="S100" s="848"/>
      <c r="T100" s="1541"/>
      <c r="U100" s="1537"/>
      <c r="V100" s="1537"/>
      <c r="W100" s="1537"/>
      <c r="X100" s="1538"/>
      <c r="Y100" s="1542"/>
      <c r="Z100" s="1543"/>
      <c r="AA100" s="848"/>
      <c r="AB100" s="1539"/>
      <c r="AC100" s="1544"/>
      <c r="AD100" s="987"/>
    </row>
    <row r="101" spans="1:30" outlineLevel="1">
      <c r="A101" s="105">
        <v>1620</v>
      </c>
      <c r="B101" s="164" t="s">
        <v>1320</v>
      </c>
      <c r="C101" s="1531"/>
      <c r="D101" s="848"/>
      <c r="E101" s="1532"/>
      <c r="F101" s="1536"/>
      <c r="G101" s="1533"/>
      <c r="H101" s="1534"/>
      <c r="I101" s="1535"/>
      <c r="J101" s="1536"/>
      <c r="K101" s="1536"/>
      <c r="L101" s="1537"/>
      <c r="M101" s="1536"/>
      <c r="N101" s="1536"/>
      <c r="O101" s="1538"/>
      <c r="P101" s="848"/>
      <c r="Q101" s="1539"/>
      <c r="R101" s="1540"/>
      <c r="S101" s="848"/>
      <c r="T101" s="1541"/>
      <c r="U101" s="1537"/>
      <c r="V101" s="1537"/>
      <c r="W101" s="1537"/>
      <c r="X101" s="1538"/>
      <c r="Y101" s="1542"/>
      <c r="Z101" s="1543"/>
      <c r="AA101" s="848"/>
      <c r="AB101" s="1539"/>
      <c r="AC101" s="1544"/>
      <c r="AD101" s="987"/>
    </row>
    <row r="102" spans="1:30" outlineLevel="1">
      <c r="A102" s="105">
        <v>1621</v>
      </c>
      <c r="B102" s="164" t="s">
        <v>1320</v>
      </c>
      <c r="C102" s="1531"/>
      <c r="D102" s="848"/>
      <c r="E102" s="1532"/>
      <c r="F102" s="1536"/>
      <c r="G102" s="1533"/>
      <c r="H102" s="1534"/>
      <c r="I102" s="1535"/>
      <c r="J102" s="1536"/>
      <c r="K102" s="1536"/>
      <c r="L102" s="1537"/>
      <c r="M102" s="1536"/>
      <c r="N102" s="1536"/>
      <c r="O102" s="1538"/>
      <c r="P102" s="848"/>
      <c r="Q102" s="1539"/>
      <c r="R102" s="1540"/>
      <c r="S102" s="848"/>
      <c r="T102" s="1541"/>
      <c r="U102" s="1537"/>
      <c r="V102" s="1537"/>
      <c r="W102" s="1537"/>
      <c r="X102" s="1538"/>
      <c r="Y102" s="1542"/>
      <c r="Z102" s="1543"/>
      <c r="AA102" s="848"/>
      <c r="AB102" s="1539"/>
      <c r="AC102" s="1544"/>
      <c r="AD102" s="987"/>
    </row>
    <row r="103" spans="1:30" outlineLevel="1">
      <c r="A103" s="105">
        <v>1630</v>
      </c>
      <c r="B103" s="164" t="s">
        <v>1321</v>
      </c>
      <c r="C103" s="1531"/>
      <c r="D103" s="848"/>
      <c r="E103" s="1532"/>
      <c r="F103" s="1536"/>
      <c r="G103" s="1533"/>
      <c r="H103" s="1534"/>
      <c r="I103" s="1535"/>
      <c r="J103" s="1536"/>
      <c r="K103" s="1536"/>
      <c r="L103" s="1537"/>
      <c r="M103" s="1536"/>
      <c r="N103" s="1536"/>
      <c r="O103" s="1538"/>
      <c r="P103" s="848"/>
      <c r="Q103" s="1539"/>
      <c r="R103" s="1540"/>
      <c r="S103" s="848"/>
      <c r="T103" s="1541"/>
      <c r="U103" s="1537"/>
      <c r="V103" s="1537"/>
      <c r="W103" s="1537"/>
      <c r="X103" s="1538"/>
      <c r="Y103" s="1542"/>
      <c r="Z103" s="1543"/>
      <c r="AA103" s="848"/>
      <c r="AB103" s="1539"/>
      <c r="AC103" s="1544"/>
      <c r="AD103" s="987"/>
    </row>
    <row r="104" spans="1:30" outlineLevel="1">
      <c r="A104" s="105">
        <v>1631</v>
      </c>
      <c r="B104" s="164" t="s">
        <v>1321</v>
      </c>
      <c r="C104" s="1531"/>
      <c r="D104" s="848"/>
      <c r="E104" s="1532"/>
      <c r="F104" s="1536"/>
      <c r="G104" s="1533"/>
      <c r="H104" s="1534"/>
      <c r="I104" s="1535"/>
      <c r="J104" s="1536"/>
      <c r="K104" s="1536"/>
      <c r="L104" s="1537"/>
      <c r="M104" s="1536"/>
      <c r="N104" s="1536"/>
      <c r="O104" s="1538"/>
      <c r="P104" s="848"/>
      <c r="Q104" s="1539"/>
      <c r="R104" s="1540"/>
      <c r="S104" s="848"/>
      <c r="T104" s="1541"/>
      <c r="U104" s="1537"/>
      <c r="V104" s="1537"/>
      <c r="W104" s="1537"/>
      <c r="X104" s="1538"/>
      <c r="Y104" s="1542"/>
      <c r="Z104" s="1543"/>
      <c r="AA104" s="848"/>
      <c r="AB104" s="1539"/>
      <c r="AC104" s="1544"/>
      <c r="AD104" s="987"/>
    </row>
    <row r="105" spans="1:30" outlineLevel="1">
      <c r="A105" s="105">
        <v>1750</v>
      </c>
      <c r="B105" s="164" t="s">
        <v>1322</v>
      </c>
      <c r="C105" s="1531"/>
      <c r="D105" s="848"/>
      <c r="E105" s="1532"/>
      <c r="F105" s="1536"/>
      <c r="G105" s="1533"/>
      <c r="H105" s="1534"/>
      <c r="I105" s="1535"/>
      <c r="J105" s="1536"/>
      <c r="K105" s="1536"/>
      <c r="L105" s="1537"/>
      <c r="M105" s="1536"/>
      <c r="N105" s="1536"/>
      <c r="O105" s="1538"/>
      <c r="P105" s="848"/>
      <c r="Q105" s="1539"/>
      <c r="R105" s="1540"/>
      <c r="S105" s="848"/>
      <c r="T105" s="1541"/>
      <c r="U105" s="1537"/>
      <c r="V105" s="1537"/>
      <c r="W105" s="1537"/>
      <c r="X105" s="1538"/>
      <c r="Y105" s="1542"/>
      <c r="Z105" s="1543"/>
      <c r="AA105" s="848"/>
      <c r="AB105" s="1539"/>
      <c r="AC105" s="1544"/>
      <c r="AD105" s="987"/>
    </row>
    <row r="106" spans="1:30" outlineLevel="1">
      <c r="A106" s="105">
        <v>1751</v>
      </c>
      <c r="B106" s="164" t="s">
        <v>1322</v>
      </c>
      <c r="C106" s="1531"/>
      <c r="D106" s="848"/>
      <c r="E106" s="1545"/>
      <c r="F106" s="1548"/>
      <c r="G106" s="1546"/>
      <c r="H106" s="1534"/>
      <c r="I106" s="1547"/>
      <c r="J106" s="1548"/>
      <c r="K106" s="1548"/>
      <c r="L106" s="1549"/>
      <c r="M106" s="1548"/>
      <c r="N106" s="1548"/>
      <c r="O106" s="1550"/>
      <c r="P106" s="848"/>
      <c r="Q106" s="1551"/>
      <c r="R106" s="1552"/>
      <c r="S106" s="848"/>
      <c r="T106" s="1553"/>
      <c r="U106" s="1549"/>
      <c r="V106" s="1549"/>
      <c r="W106" s="1549"/>
      <c r="X106" s="1550"/>
      <c r="Y106" s="1542"/>
      <c r="Z106" s="1554"/>
      <c r="AA106" s="848"/>
      <c r="AB106" s="1551"/>
      <c r="AC106" s="1555"/>
      <c r="AD106" s="987"/>
    </row>
    <row r="107" spans="1:30" outlineLevel="1">
      <c r="A107" s="105">
        <v>1800</v>
      </c>
      <c r="B107" s="164" t="s">
        <v>1323</v>
      </c>
      <c r="C107" s="1531"/>
      <c r="D107" s="848"/>
      <c r="E107" s="769"/>
      <c r="F107" s="780"/>
      <c r="G107" s="775"/>
      <c r="H107" s="1534"/>
      <c r="I107" s="1561"/>
      <c r="J107" s="780"/>
      <c r="K107" s="780"/>
      <c r="L107" s="780"/>
      <c r="M107" s="780"/>
      <c r="N107" s="780"/>
      <c r="O107" s="1562"/>
      <c r="P107" s="848"/>
      <c r="Q107" s="769"/>
      <c r="R107" s="775"/>
      <c r="S107" s="848"/>
      <c r="T107" s="1561"/>
      <c r="U107" s="780"/>
      <c r="V107" s="780"/>
      <c r="W107" s="780"/>
      <c r="X107" s="1562"/>
      <c r="Y107" s="1542"/>
      <c r="Z107" s="1563"/>
      <c r="AA107" s="848"/>
      <c r="AB107" s="769"/>
      <c r="AC107" s="689"/>
    </row>
    <row r="108" spans="1:30" outlineLevel="1">
      <c r="A108" s="105">
        <v>1801</v>
      </c>
      <c r="B108" s="164" t="s">
        <v>1323</v>
      </c>
      <c r="C108" s="1531"/>
      <c r="D108" s="848"/>
      <c r="E108" s="1532"/>
      <c r="F108" s="1536"/>
      <c r="G108" s="1533"/>
      <c r="H108" s="1534"/>
      <c r="I108" s="1535"/>
      <c r="J108" s="1536"/>
      <c r="K108" s="1536"/>
      <c r="L108" s="1537"/>
      <c r="M108" s="1536"/>
      <c r="N108" s="1536"/>
      <c r="O108" s="1538"/>
      <c r="P108" s="848"/>
      <c r="Q108" s="1539"/>
      <c r="R108" s="1540"/>
      <c r="S108" s="848"/>
      <c r="T108" s="1541"/>
      <c r="U108" s="1537"/>
      <c r="V108" s="1537"/>
      <c r="W108" s="1537"/>
      <c r="X108" s="1538"/>
      <c r="Y108" s="1542"/>
      <c r="Z108" s="1543"/>
      <c r="AA108" s="848"/>
      <c r="AB108" s="1539"/>
      <c r="AC108" s="1544"/>
    </row>
    <row r="109" spans="1:30" outlineLevel="1">
      <c r="A109" s="105">
        <v>1802</v>
      </c>
      <c r="B109" s="164" t="s">
        <v>1323</v>
      </c>
      <c r="C109" s="1531"/>
      <c r="D109" s="848"/>
      <c r="E109" s="1532"/>
      <c r="F109" s="1536"/>
      <c r="G109" s="1533"/>
      <c r="H109" s="1534"/>
      <c r="I109" s="1535"/>
      <c r="J109" s="1536"/>
      <c r="K109" s="1536"/>
      <c r="L109" s="1537"/>
      <c r="M109" s="1536"/>
      <c r="N109" s="1536"/>
      <c r="O109" s="1538"/>
      <c r="P109" s="848"/>
      <c r="Q109" s="1539"/>
      <c r="R109" s="1540"/>
      <c r="S109" s="848"/>
      <c r="T109" s="1541"/>
      <c r="U109" s="1537"/>
      <c r="V109" s="1537"/>
      <c r="W109" s="1537"/>
      <c r="X109" s="1538"/>
      <c r="Y109" s="1542"/>
      <c r="Z109" s="1543"/>
      <c r="AA109" s="848"/>
      <c r="AB109" s="1539"/>
      <c r="AC109" s="1544"/>
    </row>
    <row r="110" spans="1:30" outlineLevel="1">
      <c r="A110" s="105">
        <v>1803</v>
      </c>
      <c r="B110" s="164" t="s">
        <v>1323</v>
      </c>
      <c r="C110" s="1531"/>
      <c r="D110" s="848"/>
      <c r="E110" s="1532"/>
      <c r="F110" s="1536"/>
      <c r="G110" s="1533"/>
      <c r="H110" s="1534"/>
      <c r="I110" s="1535"/>
      <c r="J110" s="1536"/>
      <c r="K110" s="1536"/>
      <c r="L110" s="1537"/>
      <c r="M110" s="1536"/>
      <c r="N110" s="1536"/>
      <c r="O110" s="1538"/>
      <c r="P110" s="848"/>
      <c r="Q110" s="1539"/>
      <c r="R110" s="1540"/>
      <c r="S110" s="848"/>
      <c r="T110" s="1541"/>
      <c r="U110" s="1537"/>
      <c r="V110" s="1537"/>
      <c r="W110" s="1537"/>
      <c r="X110" s="1538"/>
      <c r="Y110" s="1542"/>
      <c r="Z110" s="1543"/>
      <c r="AA110" s="848"/>
      <c r="AB110" s="1539"/>
      <c r="AC110" s="1544"/>
    </row>
    <row r="111" spans="1:30" outlineLevel="1">
      <c r="A111" s="105">
        <v>1804</v>
      </c>
      <c r="B111" s="164" t="s">
        <v>1323</v>
      </c>
      <c r="C111" s="1531"/>
      <c r="D111" s="848"/>
      <c r="E111" s="1532"/>
      <c r="F111" s="1536"/>
      <c r="G111" s="1533"/>
      <c r="H111" s="1534"/>
      <c r="I111" s="1535"/>
      <c r="J111" s="1536"/>
      <c r="K111" s="1536"/>
      <c r="L111" s="1537"/>
      <c r="M111" s="1536"/>
      <c r="N111" s="1536"/>
      <c r="O111" s="1538"/>
      <c r="P111" s="848"/>
      <c r="Q111" s="1539"/>
      <c r="R111" s="1540"/>
      <c r="S111" s="848"/>
      <c r="T111" s="1541"/>
      <c r="U111" s="1537"/>
      <c r="V111" s="1537"/>
      <c r="W111" s="1537"/>
      <c r="X111" s="1538"/>
      <c r="Y111" s="1542"/>
      <c r="Z111" s="1543"/>
      <c r="AA111" s="848"/>
      <c r="AB111" s="1539"/>
      <c r="AC111" s="1544"/>
    </row>
    <row r="112" spans="1:30" outlineLevel="1">
      <c r="A112" s="105">
        <v>1805</v>
      </c>
      <c r="B112" s="164" t="s">
        <v>1323</v>
      </c>
      <c r="C112" s="1531"/>
      <c r="D112" s="848"/>
      <c r="E112" s="770"/>
      <c r="F112" s="1697"/>
      <c r="G112" s="776"/>
      <c r="H112" s="1534"/>
      <c r="I112" s="1564"/>
      <c r="J112" s="146"/>
      <c r="K112" s="146"/>
      <c r="L112" s="146"/>
      <c r="M112" s="146"/>
      <c r="N112" s="146"/>
      <c r="O112" s="1565"/>
      <c r="P112" s="848"/>
      <c r="Q112" s="770"/>
      <c r="R112" s="776"/>
      <c r="S112" s="848"/>
      <c r="T112" s="1564"/>
      <c r="U112" s="146"/>
      <c r="V112" s="146"/>
      <c r="W112" s="146"/>
      <c r="X112" s="1565"/>
      <c r="Y112" s="1542"/>
      <c r="Z112" s="1566"/>
      <c r="AA112" s="848"/>
      <c r="AB112" s="770"/>
      <c r="AC112" s="691"/>
    </row>
    <row r="113" spans="1:29" outlineLevel="1">
      <c r="A113" s="105">
        <v>1806</v>
      </c>
      <c r="B113" s="164" t="s">
        <v>1323</v>
      </c>
      <c r="C113" s="1531"/>
      <c r="D113" s="848"/>
      <c r="E113" s="1532"/>
      <c r="F113" s="1536"/>
      <c r="G113" s="1533"/>
      <c r="H113" s="1534"/>
      <c r="I113" s="1535"/>
      <c r="J113" s="1536"/>
      <c r="K113" s="1536"/>
      <c r="L113" s="1537"/>
      <c r="M113" s="1536"/>
      <c r="N113" s="1536"/>
      <c r="O113" s="1538"/>
      <c r="P113" s="848"/>
      <c r="Q113" s="1539"/>
      <c r="R113" s="1540"/>
      <c r="S113" s="848"/>
      <c r="T113" s="1541"/>
      <c r="U113" s="1537"/>
      <c r="V113" s="1537"/>
      <c r="W113" s="1537"/>
      <c r="X113" s="1538"/>
      <c r="Y113" s="1542"/>
      <c r="Z113" s="1543"/>
      <c r="AA113" s="848"/>
      <c r="AB113" s="1539"/>
      <c r="AC113" s="1544"/>
    </row>
    <row r="114" spans="1:29" outlineLevel="1">
      <c r="A114" s="105">
        <v>1807</v>
      </c>
      <c r="B114" s="164" t="s">
        <v>1323</v>
      </c>
      <c r="C114" s="1531"/>
      <c r="D114" s="848"/>
      <c r="E114" s="1532"/>
      <c r="F114" s="1536"/>
      <c r="G114" s="1533"/>
      <c r="H114" s="1534"/>
      <c r="I114" s="1535"/>
      <c r="J114" s="1536"/>
      <c r="K114" s="1536"/>
      <c r="L114" s="1537"/>
      <c r="M114" s="1536"/>
      <c r="N114" s="1536"/>
      <c r="O114" s="1538"/>
      <c r="P114" s="848"/>
      <c r="Q114" s="1539"/>
      <c r="R114" s="1540"/>
      <c r="S114" s="848"/>
      <c r="T114" s="1541"/>
      <c r="U114" s="1537"/>
      <c r="V114" s="1537"/>
      <c r="W114" s="1537"/>
      <c r="X114" s="1538"/>
      <c r="Y114" s="1542"/>
      <c r="Z114" s="1543"/>
      <c r="AA114" s="848"/>
      <c r="AB114" s="1539"/>
      <c r="AC114" s="1544"/>
    </row>
    <row r="115" spans="1:29" outlineLevel="1">
      <c r="A115" s="105">
        <v>1820</v>
      </c>
      <c r="B115" s="164" t="s">
        <v>1324</v>
      </c>
      <c r="C115" s="1531"/>
      <c r="D115" s="848"/>
      <c r="E115" s="1532"/>
      <c r="F115" s="1536"/>
      <c r="G115" s="1533"/>
      <c r="H115" s="1534"/>
      <c r="I115" s="1535"/>
      <c r="J115" s="1536"/>
      <c r="K115" s="1536"/>
      <c r="L115" s="1537"/>
      <c r="M115" s="1536"/>
      <c r="N115" s="1536"/>
      <c r="O115" s="1538"/>
      <c r="P115" s="848"/>
      <c r="Q115" s="1539"/>
      <c r="R115" s="1540"/>
      <c r="S115" s="848"/>
      <c r="T115" s="1541"/>
      <c r="U115" s="1537"/>
      <c r="V115" s="1537"/>
      <c r="W115" s="1537"/>
      <c r="X115" s="1538"/>
      <c r="Y115" s="1542"/>
      <c r="Z115" s="1543"/>
      <c r="AA115" s="848"/>
      <c r="AB115" s="1539"/>
      <c r="AC115" s="1544"/>
    </row>
    <row r="116" spans="1:29" outlineLevel="1">
      <c r="A116" s="105">
        <v>1840</v>
      </c>
      <c r="B116" s="164" t="s">
        <v>1325</v>
      </c>
      <c r="C116" s="1531"/>
      <c r="D116" s="848"/>
      <c r="E116" s="1532"/>
      <c r="F116" s="1536"/>
      <c r="G116" s="1533"/>
      <c r="H116" s="1534"/>
      <c r="I116" s="1535"/>
      <c r="J116" s="1536"/>
      <c r="K116" s="1536"/>
      <c r="L116" s="1537"/>
      <c r="M116" s="1536"/>
      <c r="N116" s="1536"/>
      <c r="O116" s="1538"/>
      <c r="P116" s="848"/>
      <c r="Q116" s="1539"/>
      <c r="R116" s="1540"/>
      <c r="S116" s="848"/>
      <c r="T116" s="1541"/>
      <c r="U116" s="1537"/>
      <c r="V116" s="1537"/>
      <c r="W116" s="1537"/>
      <c r="X116" s="1538"/>
      <c r="Y116" s="1542"/>
      <c r="Z116" s="1543"/>
      <c r="AA116" s="848"/>
      <c r="AB116" s="1539"/>
      <c r="AC116" s="1544"/>
    </row>
    <row r="117" spans="1:29" outlineLevel="1">
      <c r="A117" s="105">
        <v>1841</v>
      </c>
      <c r="B117" s="164" t="s">
        <v>1325</v>
      </c>
      <c r="C117" s="1531"/>
      <c r="D117" s="848"/>
      <c r="E117" s="1532"/>
      <c r="F117" s="1536"/>
      <c r="G117" s="1533"/>
      <c r="H117" s="1534"/>
      <c r="I117" s="1535"/>
      <c r="J117" s="1536"/>
      <c r="K117" s="1536"/>
      <c r="L117" s="1537"/>
      <c r="M117" s="1536"/>
      <c r="N117" s="1536"/>
      <c r="O117" s="1538"/>
      <c r="P117" s="848"/>
      <c r="Q117" s="1539"/>
      <c r="R117" s="1540"/>
      <c r="S117" s="848"/>
      <c r="T117" s="1541"/>
      <c r="U117" s="1537"/>
      <c r="V117" s="1537"/>
      <c r="W117" s="1537"/>
      <c r="X117" s="1538"/>
      <c r="Y117" s="1542"/>
      <c r="Z117" s="1543"/>
      <c r="AA117" s="848"/>
      <c r="AB117" s="1539"/>
      <c r="AC117" s="1544"/>
    </row>
    <row r="118" spans="1:29" outlineLevel="1">
      <c r="A118" s="105">
        <v>1842</v>
      </c>
      <c r="B118" s="164" t="s">
        <v>1325</v>
      </c>
      <c r="C118" s="1531"/>
      <c r="D118" s="848"/>
      <c r="E118" s="1532"/>
      <c r="F118" s="1536"/>
      <c r="G118" s="1533"/>
      <c r="H118" s="1534"/>
      <c r="I118" s="1535"/>
      <c r="J118" s="1536"/>
      <c r="K118" s="1536"/>
      <c r="L118" s="1537"/>
      <c r="M118" s="1536"/>
      <c r="N118" s="1536"/>
      <c r="O118" s="1538"/>
      <c r="P118" s="848"/>
      <c r="Q118" s="1539"/>
      <c r="R118" s="1540"/>
      <c r="S118" s="848"/>
      <c r="T118" s="1541"/>
      <c r="U118" s="1537"/>
      <c r="V118" s="1537"/>
      <c r="W118" s="1537"/>
      <c r="X118" s="1538"/>
      <c r="Y118" s="1542"/>
      <c r="Z118" s="1543"/>
      <c r="AA118" s="848"/>
      <c r="AB118" s="1539"/>
      <c r="AC118" s="1544"/>
    </row>
    <row r="119" spans="1:29" outlineLevel="1">
      <c r="A119" s="105">
        <v>1843</v>
      </c>
      <c r="B119" s="164" t="s">
        <v>1325</v>
      </c>
      <c r="C119" s="1531"/>
      <c r="D119" s="848"/>
      <c r="E119" s="1532"/>
      <c r="F119" s="1536"/>
      <c r="G119" s="1533"/>
      <c r="H119" s="1534"/>
      <c r="I119" s="1535"/>
      <c r="J119" s="1536"/>
      <c r="K119" s="1536"/>
      <c r="L119" s="1537"/>
      <c r="M119" s="1536"/>
      <c r="N119" s="1536"/>
      <c r="O119" s="1538"/>
      <c r="P119" s="848"/>
      <c r="Q119" s="1539"/>
      <c r="R119" s="1540"/>
      <c r="S119" s="848"/>
      <c r="T119" s="1541"/>
      <c r="U119" s="1537"/>
      <c r="V119" s="1537"/>
      <c r="W119" s="1537"/>
      <c r="X119" s="1538"/>
      <c r="Y119" s="1542"/>
      <c r="Z119" s="1543"/>
      <c r="AA119" s="848"/>
      <c r="AB119" s="1539"/>
      <c r="AC119" s="1544"/>
    </row>
    <row r="120" spans="1:29" outlineLevel="1">
      <c r="A120" s="105">
        <v>1844</v>
      </c>
      <c r="B120" s="164" t="s">
        <v>1325</v>
      </c>
      <c r="C120" s="1531"/>
      <c r="D120" s="848"/>
      <c r="E120" s="1532"/>
      <c r="F120" s="1536"/>
      <c r="G120" s="1533"/>
      <c r="H120" s="1534"/>
      <c r="I120" s="1535"/>
      <c r="J120" s="1536"/>
      <c r="K120" s="1536"/>
      <c r="L120" s="1537"/>
      <c r="M120" s="1536"/>
      <c r="N120" s="1536"/>
      <c r="O120" s="1538"/>
      <c r="P120" s="848"/>
      <c r="Q120" s="1539"/>
      <c r="R120" s="1540"/>
      <c r="S120" s="848"/>
      <c r="T120" s="1541"/>
      <c r="U120" s="1537"/>
      <c r="V120" s="1537"/>
      <c r="W120" s="1537"/>
      <c r="X120" s="1538"/>
      <c r="Y120" s="1542"/>
      <c r="Z120" s="1543"/>
      <c r="AA120" s="848"/>
      <c r="AB120" s="1539"/>
      <c r="AC120" s="1544"/>
    </row>
    <row r="121" spans="1:29" outlineLevel="1">
      <c r="A121" s="105">
        <v>1845</v>
      </c>
      <c r="B121" s="164" t="s">
        <v>1325</v>
      </c>
      <c r="C121" s="1531"/>
      <c r="D121" s="848"/>
      <c r="E121" s="1532"/>
      <c r="F121" s="1536"/>
      <c r="G121" s="1533"/>
      <c r="H121" s="1534"/>
      <c r="I121" s="1535"/>
      <c r="J121" s="1536"/>
      <c r="K121" s="1536"/>
      <c r="L121" s="1537"/>
      <c r="M121" s="1536"/>
      <c r="N121" s="1536"/>
      <c r="O121" s="1538"/>
      <c r="P121" s="848"/>
      <c r="Q121" s="1539"/>
      <c r="R121" s="1540"/>
      <c r="S121" s="848"/>
      <c r="T121" s="1541"/>
      <c r="U121" s="1537"/>
      <c r="V121" s="1537"/>
      <c r="W121" s="1537"/>
      <c r="X121" s="1538"/>
      <c r="Y121" s="1542"/>
      <c r="Z121" s="1543"/>
      <c r="AA121" s="848"/>
      <c r="AB121" s="1539"/>
      <c r="AC121" s="1544"/>
    </row>
    <row r="122" spans="1:29" outlineLevel="1">
      <c r="A122" s="105">
        <v>1846</v>
      </c>
      <c r="B122" s="164" t="s">
        <v>1325</v>
      </c>
      <c r="C122" s="1531"/>
      <c r="D122" s="848"/>
      <c r="E122" s="1532"/>
      <c r="F122" s="1536"/>
      <c r="G122" s="1533"/>
      <c r="H122" s="1534"/>
      <c r="I122" s="1535"/>
      <c r="J122" s="1536"/>
      <c r="K122" s="1536"/>
      <c r="L122" s="1537"/>
      <c r="M122" s="1536"/>
      <c r="N122" s="1536"/>
      <c r="O122" s="1538"/>
      <c r="P122" s="848"/>
      <c r="Q122" s="1539"/>
      <c r="R122" s="1540"/>
      <c r="S122" s="848"/>
      <c r="T122" s="1541"/>
      <c r="U122" s="1537"/>
      <c r="V122" s="1537"/>
      <c r="W122" s="1537"/>
      <c r="X122" s="1538"/>
      <c r="Y122" s="1542"/>
      <c r="Z122" s="1543"/>
      <c r="AA122" s="848"/>
      <c r="AB122" s="1539"/>
      <c r="AC122" s="1544"/>
    </row>
    <row r="123" spans="1:29" outlineLevel="1">
      <c r="A123" s="105">
        <v>1850</v>
      </c>
      <c r="B123" s="164" t="s">
        <v>1326</v>
      </c>
      <c r="C123" s="1531"/>
      <c r="D123" s="848"/>
      <c r="E123" s="1532"/>
      <c r="F123" s="1536"/>
      <c r="G123" s="1533"/>
      <c r="H123" s="1534"/>
      <c r="I123" s="1535"/>
      <c r="J123" s="1536"/>
      <c r="K123" s="1536"/>
      <c r="L123" s="1537"/>
      <c r="M123" s="1536"/>
      <c r="N123" s="1536"/>
      <c r="O123" s="1538"/>
      <c r="P123" s="848"/>
      <c r="Q123" s="1539"/>
      <c r="R123" s="1540"/>
      <c r="S123" s="848"/>
      <c r="T123" s="1541"/>
      <c r="U123" s="1537"/>
      <c r="V123" s="1537"/>
      <c r="W123" s="1537"/>
      <c r="X123" s="1538"/>
      <c r="Y123" s="1542"/>
      <c r="Z123" s="1543"/>
      <c r="AA123" s="848"/>
      <c r="AB123" s="1539"/>
      <c r="AC123" s="1544"/>
    </row>
    <row r="124" spans="1:29" outlineLevel="1">
      <c r="A124" s="105">
        <v>1900</v>
      </c>
      <c r="B124" s="164" t="s">
        <v>1327</v>
      </c>
      <c r="C124" s="1531"/>
      <c r="D124" s="848"/>
      <c r="E124" s="1532"/>
      <c r="F124" s="1536"/>
      <c r="G124" s="1533"/>
      <c r="H124" s="1534"/>
      <c r="I124" s="1535"/>
      <c r="J124" s="1536"/>
      <c r="K124" s="1536"/>
      <c r="L124" s="1537"/>
      <c r="M124" s="1536"/>
      <c r="N124" s="1536"/>
      <c r="O124" s="1538"/>
      <c r="P124" s="848"/>
      <c r="Q124" s="1539"/>
      <c r="R124" s="1540"/>
      <c r="S124" s="848"/>
      <c r="T124" s="1541"/>
      <c r="U124" s="1537"/>
      <c r="V124" s="1537"/>
      <c r="W124" s="1537"/>
      <c r="X124" s="1538"/>
      <c r="Y124" s="1542"/>
      <c r="Z124" s="1543"/>
      <c r="AA124" s="848"/>
      <c r="AB124" s="1539"/>
      <c r="AC124" s="1544"/>
    </row>
    <row r="125" spans="1:29" outlineLevel="1">
      <c r="A125" s="105">
        <v>1901</v>
      </c>
      <c r="B125" s="164" t="s">
        <v>1327</v>
      </c>
      <c r="C125" s="1531"/>
      <c r="D125" s="848"/>
      <c r="E125" s="1532"/>
      <c r="F125" s="1536"/>
      <c r="G125" s="1533"/>
      <c r="H125" s="1534"/>
      <c r="I125" s="1535"/>
      <c r="J125" s="1536"/>
      <c r="K125" s="1536"/>
      <c r="L125" s="1537"/>
      <c r="M125" s="1536"/>
      <c r="N125" s="1536"/>
      <c r="O125" s="1538"/>
      <c r="P125" s="848"/>
      <c r="Q125" s="1539"/>
      <c r="R125" s="1540"/>
      <c r="S125" s="848"/>
      <c r="T125" s="1541"/>
      <c r="U125" s="1537"/>
      <c r="V125" s="1537"/>
      <c r="W125" s="1537"/>
      <c r="X125" s="1538"/>
      <c r="Y125" s="1542"/>
      <c r="Z125" s="1543"/>
      <c r="AA125" s="848"/>
      <c r="AB125" s="1539"/>
      <c r="AC125" s="1544"/>
    </row>
    <row r="126" spans="1:29" outlineLevel="1">
      <c r="A126" s="105">
        <v>1902</v>
      </c>
      <c r="B126" s="164" t="s">
        <v>1327</v>
      </c>
      <c r="C126" s="1531"/>
      <c r="D126" s="848"/>
      <c r="E126" s="1532"/>
      <c r="F126" s="1536"/>
      <c r="G126" s="1533"/>
      <c r="H126" s="1534"/>
      <c r="I126" s="1535"/>
      <c r="J126" s="1536"/>
      <c r="K126" s="1536"/>
      <c r="L126" s="1537"/>
      <c r="M126" s="1536"/>
      <c r="N126" s="1536"/>
      <c r="O126" s="1538"/>
      <c r="P126" s="848"/>
      <c r="Q126" s="1539"/>
      <c r="R126" s="1540"/>
      <c r="S126" s="848"/>
      <c r="T126" s="1541"/>
      <c r="U126" s="1537"/>
      <c r="V126" s="1537"/>
      <c r="W126" s="1537"/>
      <c r="X126" s="1538"/>
      <c r="Y126" s="1542"/>
      <c r="Z126" s="1543"/>
      <c r="AA126" s="848"/>
      <c r="AB126" s="1539"/>
      <c r="AC126" s="1544"/>
    </row>
    <row r="127" spans="1:29" outlineLevel="1">
      <c r="A127" s="105">
        <v>1903</v>
      </c>
      <c r="B127" s="164" t="s">
        <v>1327</v>
      </c>
      <c r="C127" s="1531"/>
      <c r="D127" s="848"/>
      <c r="E127" s="1532"/>
      <c r="F127" s="1536"/>
      <c r="G127" s="1533"/>
      <c r="H127" s="1534"/>
      <c r="I127" s="1535"/>
      <c r="J127" s="1536"/>
      <c r="K127" s="1536"/>
      <c r="L127" s="1537"/>
      <c r="M127" s="1536"/>
      <c r="N127" s="1536"/>
      <c r="O127" s="1538"/>
      <c r="P127" s="848"/>
      <c r="Q127" s="1539"/>
      <c r="R127" s="1540"/>
      <c r="S127" s="848"/>
      <c r="T127" s="1541"/>
      <c r="U127" s="1537"/>
      <c r="V127" s="1537"/>
      <c r="W127" s="1537"/>
      <c r="X127" s="1538"/>
      <c r="Y127" s="1542"/>
      <c r="Z127" s="1543"/>
      <c r="AA127" s="848"/>
      <c r="AB127" s="1539"/>
      <c r="AC127" s="1544"/>
    </row>
    <row r="128" spans="1:29" outlineLevel="1">
      <c r="A128" s="105">
        <v>1904</v>
      </c>
      <c r="B128" s="164" t="s">
        <v>1328</v>
      </c>
      <c r="C128" s="1531"/>
      <c r="D128" s="848"/>
      <c r="E128" s="1532"/>
      <c r="F128" s="1536"/>
      <c r="G128" s="1533"/>
      <c r="H128" s="1534"/>
      <c r="I128" s="1535"/>
      <c r="J128" s="1536"/>
      <c r="K128" s="1536"/>
      <c r="L128" s="1537"/>
      <c r="M128" s="1536"/>
      <c r="N128" s="1536"/>
      <c r="O128" s="1538"/>
      <c r="P128" s="848"/>
      <c r="Q128" s="1539"/>
      <c r="R128" s="1540"/>
      <c r="S128" s="848"/>
      <c r="T128" s="1541"/>
      <c r="U128" s="1537"/>
      <c r="V128" s="1537"/>
      <c r="W128" s="1537"/>
      <c r="X128" s="1538"/>
      <c r="Y128" s="1542"/>
      <c r="Z128" s="1543"/>
      <c r="AA128" s="848"/>
      <c r="AB128" s="1539"/>
      <c r="AC128" s="1544"/>
    </row>
    <row r="129" spans="1:29" outlineLevel="1">
      <c r="A129" s="105">
        <v>1905</v>
      </c>
      <c r="B129" s="164" t="s">
        <v>1301</v>
      </c>
      <c r="C129" s="1531"/>
      <c r="D129" s="848"/>
      <c r="E129" s="1532"/>
      <c r="F129" s="1536"/>
      <c r="G129" s="1533"/>
      <c r="H129" s="1534"/>
      <c r="I129" s="1535"/>
      <c r="J129" s="1536"/>
      <c r="K129" s="1536"/>
      <c r="L129" s="1537"/>
      <c r="M129" s="1536"/>
      <c r="N129" s="1536"/>
      <c r="O129" s="1538"/>
      <c r="P129" s="848"/>
      <c r="Q129" s="1539"/>
      <c r="R129" s="1540"/>
      <c r="S129" s="848"/>
      <c r="T129" s="1541"/>
      <c r="U129" s="1537"/>
      <c r="V129" s="1537"/>
      <c r="W129" s="1537"/>
      <c r="X129" s="1538"/>
      <c r="Y129" s="1542"/>
      <c r="Z129" s="1543"/>
      <c r="AA129" s="848"/>
      <c r="AB129" s="1539"/>
      <c r="AC129" s="1544"/>
    </row>
    <row r="130" spans="1:29" outlineLevel="1">
      <c r="A130" s="105">
        <v>1930</v>
      </c>
      <c r="B130" s="164" t="s">
        <v>1329</v>
      </c>
      <c r="C130" s="1531"/>
      <c r="D130" s="848"/>
      <c r="E130" s="1545"/>
      <c r="F130" s="1548"/>
      <c r="G130" s="1546"/>
      <c r="H130" s="1534"/>
      <c r="I130" s="1547"/>
      <c r="J130" s="1548"/>
      <c r="K130" s="1548"/>
      <c r="L130" s="1549"/>
      <c r="M130" s="1548"/>
      <c r="N130" s="1548"/>
      <c r="O130" s="1550"/>
      <c r="P130" s="848"/>
      <c r="Q130" s="1551"/>
      <c r="R130" s="1552"/>
      <c r="S130" s="848"/>
      <c r="T130" s="1553"/>
      <c r="U130" s="1549"/>
      <c r="V130" s="1549"/>
      <c r="W130" s="1549"/>
      <c r="X130" s="1550"/>
      <c r="Y130" s="1542"/>
      <c r="Z130" s="1554"/>
      <c r="AA130" s="848"/>
      <c r="AB130" s="1551"/>
      <c r="AC130" s="1555"/>
    </row>
    <row r="131" spans="1:29" outlineLevel="1">
      <c r="A131" s="105">
        <v>1931</v>
      </c>
      <c r="B131" s="164" t="s">
        <v>1329</v>
      </c>
      <c r="C131" s="1531"/>
      <c r="D131" s="848"/>
      <c r="E131" s="1532"/>
      <c r="F131" s="1536"/>
      <c r="G131" s="1533"/>
      <c r="H131" s="1534"/>
      <c r="I131" s="1535"/>
      <c r="J131" s="1536"/>
      <c r="K131" s="1536"/>
      <c r="L131" s="1537"/>
      <c r="M131" s="1536"/>
      <c r="N131" s="1536"/>
      <c r="O131" s="1538"/>
      <c r="P131" s="848"/>
      <c r="Q131" s="1539"/>
      <c r="R131" s="1540"/>
      <c r="S131" s="848"/>
      <c r="T131" s="1541"/>
      <c r="U131" s="1537"/>
      <c r="V131" s="1537"/>
      <c r="W131" s="1537"/>
      <c r="X131" s="1538"/>
      <c r="Y131" s="1542"/>
      <c r="Z131" s="1543"/>
      <c r="AA131" s="848"/>
      <c r="AB131" s="1539"/>
      <c r="AC131" s="1544"/>
    </row>
    <row r="132" spans="1:29" outlineLevel="1">
      <c r="A132" s="105">
        <v>2000</v>
      </c>
      <c r="B132" s="164" t="s">
        <v>1330</v>
      </c>
      <c r="C132" s="1531"/>
      <c r="D132" s="848"/>
      <c r="E132" s="1532"/>
      <c r="F132" s="1536"/>
      <c r="G132" s="1533"/>
      <c r="H132" s="1534"/>
      <c r="I132" s="1535"/>
      <c r="J132" s="1536"/>
      <c r="K132" s="1536"/>
      <c r="L132" s="1537"/>
      <c r="M132" s="1536"/>
      <c r="N132" s="1536"/>
      <c r="O132" s="1538"/>
      <c r="P132" s="848"/>
      <c r="Q132" s="1539"/>
      <c r="R132" s="1540"/>
      <c r="S132" s="848"/>
      <c r="T132" s="1541"/>
      <c r="U132" s="1537"/>
      <c r="V132" s="1537"/>
      <c r="W132" s="1537"/>
      <c r="X132" s="1538"/>
      <c r="Y132" s="1542"/>
      <c r="Z132" s="1543"/>
      <c r="AA132" s="848"/>
      <c r="AB132" s="1539"/>
      <c r="AC132" s="1544"/>
    </row>
    <row r="133" spans="1:29" outlineLevel="1">
      <c r="A133" s="105">
        <v>2001</v>
      </c>
      <c r="B133" s="164" t="s">
        <v>1330</v>
      </c>
      <c r="C133" s="1531"/>
      <c r="D133" s="848"/>
      <c r="E133" s="1532"/>
      <c r="F133" s="1536"/>
      <c r="G133" s="1533"/>
      <c r="H133" s="1534"/>
      <c r="I133" s="1535"/>
      <c r="J133" s="1536"/>
      <c r="K133" s="1536"/>
      <c r="L133" s="1537"/>
      <c r="M133" s="1536"/>
      <c r="N133" s="1536"/>
      <c r="O133" s="1538"/>
      <c r="P133" s="848"/>
      <c r="Q133" s="1539"/>
      <c r="R133" s="1540"/>
      <c r="S133" s="848"/>
      <c r="T133" s="1541"/>
      <c r="U133" s="1537"/>
      <c r="V133" s="1537"/>
      <c r="W133" s="1537"/>
      <c r="X133" s="1538"/>
      <c r="Y133" s="1542"/>
      <c r="Z133" s="1543"/>
      <c r="AA133" s="848"/>
      <c r="AB133" s="1539"/>
      <c r="AC133" s="1544"/>
    </row>
    <row r="134" spans="1:29" outlineLevel="1">
      <c r="A134" s="105">
        <v>2002</v>
      </c>
      <c r="B134" s="164" t="s">
        <v>1330</v>
      </c>
      <c r="C134" s="1531"/>
      <c r="D134" s="848"/>
      <c r="E134" s="1532"/>
      <c r="F134" s="1536"/>
      <c r="G134" s="1533"/>
      <c r="H134" s="1534"/>
      <c r="I134" s="1535"/>
      <c r="J134" s="1536"/>
      <c r="K134" s="1536"/>
      <c r="L134" s="1537"/>
      <c r="M134" s="1536"/>
      <c r="N134" s="1536"/>
      <c r="O134" s="1538"/>
      <c r="P134" s="848"/>
      <c r="Q134" s="1539"/>
      <c r="R134" s="1540"/>
      <c r="S134" s="848"/>
      <c r="T134" s="1541"/>
      <c r="U134" s="1537"/>
      <c r="V134" s="1537"/>
      <c r="W134" s="1537"/>
      <c r="X134" s="1538"/>
      <c r="Y134" s="1542"/>
      <c r="Z134" s="1543"/>
      <c r="AA134" s="848"/>
      <c r="AB134" s="1539"/>
      <c r="AC134" s="1544"/>
    </row>
    <row r="135" spans="1:29" outlineLevel="1">
      <c r="A135" s="105">
        <v>2003</v>
      </c>
      <c r="B135" s="164" t="s">
        <v>1330</v>
      </c>
      <c r="C135" s="1531"/>
      <c r="D135" s="848"/>
      <c r="E135" s="1532"/>
      <c r="F135" s="1536"/>
      <c r="G135" s="1533"/>
      <c r="H135" s="1534"/>
      <c r="I135" s="1535"/>
      <c r="J135" s="1536"/>
      <c r="K135" s="1536"/>
      <c r="L135" s="1537"/>
      <c r="M135" s="1536"/>
      <c r="N135" s="1536"/>
      <c r="O135" s="1538"/>
      <c r="P135" s="848"/>
      <c r="Q135" s="1539"/>
      <c r="R135" s="1540"/>
      <c r="S135" s="848"/>
      <c r="T135" s="1541"/>
      <c r="U135" s="1537"/>
      <c r="V135" s="1537"/>
      <c r="W135" s="1537"/>
      <c r="X135" s="1538"/>
      <c r="Y135" s="1542"/>
      <c r="Z135" s="1543"/>
      <c r="AA135" s="848"/>
      <c r="AB135" s="1539"/>
      <c r="AC135" s="1544"/>
    </row>
    <row r="136" spans="1:29" outlineLevel="1">
      <c r="A136" s="105">
        <v>2004</v>
      </c>
      <c r="B136" s="164" t="s">
        <v>1330</v>
      </c>
      <c r="C136" s="1531"/>
      <c r="D136" s="848"/>
      <c r="E136" s="1532"/>
      <c r="F136" s="1536"/>
      <c r="G136" s="1533"/>
      <c r="H136" s="1534"/>
      <c r="I136" s="1535"/>
      <c r="J136" s="1536"/>
      <c r="K136" s="1536"/>
      <c r="L136" s="1537"/>
      <c r="M136" s="1536"/>
      <c r="N136" s="1536"/>
      <c r="O136" s="1538"/>
      <c r="P136" s="848"/>
      <c r="Q136" s="1539"/>
      <c r="R136" s="1540"/>
      <c r="S136" s="848"/>
      <c r="T136" s="1541"/>
      <c r="U136" s="1537"/>
      <c r="V136" s="1537"/>
      <c r="W136" s="1537"/>
      <c r="X136" s="1538"/>
      <c r="Y136" s="1542"/>
      <c r="Z136" s="1543"/>
      <c r="AA136" s="848"/>
      <c r="AB136" s="1539"/>
      <c r="AC136" s="1544"/>
    </row>
    <row r="137" spans="1:29" outlineLevel="1">
      <c r="A137" s="105">
        <v>2005</v>
      </c>
      <c r="B137" s="164" t="s">
        <v>1330</v>
      </c>
      <c r="C137" s="1531"/>
      <c r="D137" s="848"/>
      <c r="E137" s="1532"/>
      <c r="F137" s="1536"/>
      <c r="G137" s="1533"/>
      <c r="H137" s="1534"/>
      <c r="I137" s="1535"/>
      <c r="J137" s="1536"/>
      <c r="K137" s="1536"/>
      <c r="L137" s="1537"/>
      <c r="M137" s="1536"/>
      <c r="N137" s="1536"/>
      <c r="O137" s="1538"/>
      <c r="P137" s="848"/>
      <c r="Q137" s="1539"/>
      <c r="R137" s="1540"/>
      <c r="S137" s="848"/>
      <c r="T137" s="1541"/>
      <c r="U137" s="1537"/>
      <c r="V137" s="1537"/>
      <c r="W137" s="1537"/>
      <c r="X137" s="1538"/>
      <c r="Y137" s="1542"/>
      <c r="Z137" s="1543"/>
      <c r="AA137" s="848"/>
      <c r="AB137" s="1539"/>
      <c r="AC137" s="1544"/>
    </row>
    <row r="138" spans="1:29" outlineLevel="1">
      <c r="A138" s="105">
        <v>2006</v>
      </c>
      <c r="B138" s="164" t="s">
        <v>1330</v>
      </c>
      <c r="C138" s="1531"/>
      <c r="D138" s="848"/>
      <c r="E138" s="1532"/>
      <c r="F138" s="1536"/>
      <c r="G138" s="1533"/>
      <c r="H138" s="1534"/>
      <c r="I138" s="1535"/>
      <c r="J138" s="1536"/>
      <c r="K138" s="1536"/>
      <c r="L138" s="1537"/>
      <c r="M138" s="1536"/>
      <c r="N138" s="1536"/>
      <c r="O138" s="1538"/>
      <c r="P138" s="848"/>
      <c r="Q138" s="1539"/>
      <c r="R138" s="1540"/>
      <c r="S138" s="848"/>
      <c r="T138" s="1541"/>
      <c r="U138" s="1537"/>
      <c r="V138" s="1537"/>
      <c r="W138" s="1537"/>
      <c r="X138" s="1538"/>
      <c r="Y138" s="1542"/>
      <c r="Z138" s="1543"/>
      <c r="AA138" s="848"/>
      <c r="AB138" s="1539"/>
      <c r="AC138" s="1544"/>
    </row>
    <row r="139" spans="1:29" outlineLevel="1">
      <c r="A139" s="105">
        <v>2007</v>
      </c>
      <c r="B139" s="164" t="s">
        <v>1330</v>
      </c>
      <c r="C139" s="1531"/>
      <c r="D139" s="848"/>
      <c r="E139" s="1532"/>
      <c r="F139" s="1536"/>
      <c r="G139" s="1533"/>
      <c r="H139" s="1534"/>
      <c r="I139" s="1535"/>
      <c r="J139" s="1536"/>
      <c r="K139" s="1536"/>
      <c r="L139" s="1537"/>
      <c r="M139" s="1536"/>
      <c r="N139" s="1536"/>
      <c r="O139" s="1538"/>
      <c r="P139" s="848"/>
      <c r="Q139" s="1539"/>
      <c r="R139" s="1540"/>
      <c r="S139" s="848"/>
      <c r="T139" s="1541"/>
      <c r="U139" s="1537"/>
      <c r="V139" s="1537"/>
      <c r="W139" s="1537"/>
      <c r="X139" s="1538"/>
      <c r="Y139" s="1542"/>
      <c r="Z139" s="1543"/>
      <c r="AA139" s="848"/>
      <c r="AB139" s="1539"/>
      <c r="AC139" s="1544"/>
    </row>
    <row r="140" spans="1:29" outlineLevel="1">
      <c r="A140" s="105">
        <v>2008</v>
      </c>
      <c r="B140" s="164" t="s">
        <v>1330</v>
      </c>
      <c r="C140" s="1531"/>
      <c r="D140" s="848"/>
      <c r="E140" s="1532"/>
      <c r="F140" s="1536"/>
      <c r="G140" s="1533"/>
      <c r="H140" s="1534"/>
      <c r="I140" s="1535"/>
      <c r="J140" s="1536"/>
      <c r="K140" s="1536"/>
      <c r="L140" s="1537"/>
      <c r="M140" s="1536"/>
      <c r="N140" s="1536"/>
      <c r="O140" s="1538"/>
      <c r="P140" s="848"/>
      <c r="Q140" s="1539"/>
      <c r="R140" s="1540"/>
      <c r="S140" s="848"/>
      <c r="T140" s="1541"/>
      <c r="U140" s="1537"/>
      <c r="V140" s="1537"/>
      <c r="W140" s="1537"/>
      <c r="X140" s="1538"/>
      <c r="Y140" s="1542"/>
      <c r="Z140" s="1543"/>
      <c r="AA140" s="848"/>
      <c r="AB140" s="1539"/>
      <c r="AC140" s="1544"/>
    </row>
    <row r="141" spans="1:29" outlineLevel="1">
      <c r="A141" s="105">
        <v>2009</v>
      </c>
      <c r="B141" s="164" t="s">
        <v>1330</v>
      </c>
      <c r="C141" s="1531"/>
      <c r="D141" s="848"/>
      <c r="E141" s="1545"/>
      <c r="F141" s="1548"/>
      <c r="G141" s="1546"/>
      <c r="H141" s="1534"/>
      <c r="I141" s="1547"/>
      <c r="J141" s="1548"/>
      <c r="K141" s="1548"/>
      <c r="L141" s="1549"/>
      <c r="M141" s="1548"/>
      <c r="N141" s="1548"/>
      <c r="O141" s="1550"/>
      <c r="P141" s="848"/>
      <c r="Q141" s="1551"/>
      <c r="R141" s="1552"/>
      <c r="S141" s="848"/>
      <c r="T141" s="1553"/>
      <c r="U141" s="1549"/>
      <c r="V141" s="1549"/>
      <c r="W141" s="1549"/>
      <c r="X141" s="1550"/>
      <c r="Y141" s="1542"/>
      <c r="Z141" s="1554"/>
      <c r="AA141" s="848"/>
      <c r="AB141" s="1551"/>
      <c r="AC141" s="1555"/>
    </row>
    <row r="142" spans="1:29" outlineLevel="1">
      <c r="A142" s="105">
        <v>2010</v>
      </c>
      <c r="B142" s="164" t="s">
        <v>1330</v>
      </c>
      <c r="C142" s="1531"/>
      <c r="D142" s="848"/>
      <c r="E142" s="767"/>
      <c r="F142" s="778"/>
      <c r="G142" s="773"/>
      <c r="H142" s="1534"/>
      <c r="I142" s="1556"/>
      <c r="J142" s="778"/>
      <c r="K142" s="778"/>
      <c r="L142" s="778"/>
      <c r="M142" s="778"/>
      <c r="N142" s="778"/>
      <c r="O142" s="1524"/>
      <c r="P142" s="848"/>
      <c r="Q142" s="767"/>
      <c r="R142" s="773"/>
      <c r="S142" s="848"/>
      <c r="T142" s="1556"/>
      <c r="U142" s="778"/>
      <c r="V142" s="778"/>
      <c r="W142" s="778"/>
      <c r="X142" s="1524"/>
      <c r="Y142" s="1542"/>
      <c r="Z142" s="1531"/>
      <c r="AA142" s="848"/>
      <c r="AB142" s="767"/>
      <c r="AC142" s="688"/>
    </row>
    <row r="143" spans="1:29" outlineLevel="1">
      <c r="A143" s="105">
        <v>2011</v>
      </c>
      <c r="B143" s="164" t="s">
        <v>1330</v>
      </c>
      <c r="C143" s="1531"/>
      <c r="D143" s="848"/>
      <c r="E143" s="769"/>
      <c r="F143" s="780"/>
      <c r="G143" s="775"/>
      <c r="H143" s="1534"/>
      <c r="I143" s="1561"/>
      <c r="J143" s="780"/>
      <c r="K143" s="780"/>
      <c r="L143" s="780"/>
      <c r="M143" s="780"/>
      <c r="N143" s="780"/>
      <c r="O143" s="1562"/>
      <c r="P143" s="848"/>
      <c r="Q143" s="769"/>
      <c r="R143" s="775"/>
      <c r="S143" s="848"/>
      <c r="T143" s="1561"/>
      <c r="U143" s="780"/>
      <c r="V143" s="780"/>
      <c r="W143" s="780"/>
      <c r="X143" s="1562"/>
      <c r="Y143" s="1542"/>
      <c r="Z143" s="1563"/>
      <c r="AA143" s="848"/>
      <c r="AB143" s="769"/>
      <c r="AC143" s="689"/>
    </row>
    <row r="144" spans="1:29" outlineLevel="1">
      <c r="A144" s="105">
        <v>2012</v>
      </c>
      <c r="B144" s="164" t="s">
        <v>1330</v>
      </c>
      <c r="C144" s="1531"/>
      <c r="D144" s="848"/>
      <c r="E144" s="1532"/>
      <c r="F144" s="1536"/>
      <c r="G144" s="1533"/>
      <c r="H144" s="1534"/>
      <c r="I144" s="1535"/>
      <c r="J144" s="1536"/>
      <c r="K144" s="1536"/>
      <c r="L144" s="1537"/>
      <c r="M144" s="1536"/>
      <c r="N144" s="1536"/>
      <c r="O144" s="1538"/>
      <c r="P144" s="848"/>
      <c r="Q144" s="1539"/>
      <c r="R144" s="1540"/>
      <c r="S144" s="848"/>
      <c r="T144" s="1541"/>
      <c r="U144" s="1537"/>
      <c r="V144" s="1537"/>
      <c r="W144" s="1537"/>
      <c r="X144" s="1538"/>
      <c r="Y144" s="1542"/>
      <c r="Z144" s="1543"/>
      <c r="AA144" s="848"/>
      <c r="AB144" s="1539"/>
      <c r="AC144" s="1544"/>
    </row>
    <row r="145" spans="1:29" outlineLevel="1">
      <c r="A145" s="105">
        <v>2100</v>
      </c>
      <c r="B145" s="164" t="s">
        <v>1331</v>
      </c>
      <c r="C145" s="1531"/>
      <c r="D145" s="848"/>
      <c r="E145" s="1532"/>
      <c r="F145" s="1536"/>
      <c r="G145" s="1533"/>
      <c r="H145" s="1534"/>
      <c r="I145" s="1535"/>
      <c r="J145" s="1536"/>
      <c r="K145" s="1536"/>
      <c r="L145" s="1537"/>
      <c r="M145" s="1536"/>
      <c r="N145" s="1536"/>
      <c r="O145" s="1538"/>
      <c r="P145" s="848"/>
      <c r="Q145" s="1539"/>
      <c r="R145" s="1540"/>
      <c r="S145" s="848"/>
      <c r="T145" s="1541"/>
      <c r="U145" s="1537"/>
      <c r="V145" s="1537"/>
      <c r="W145" s="1537"/>
      <c r="X145" s="1538"/>
      <c r="Y145" s="1542"/>
      <c r="Z145" s="1543"/>
      <c r="AA145" s="848"/>
      <c r="AB145" s="1539"/>
      <c r="AC145" s="1544"/>
    </row>
    <row r="146" spans="1:29" outlineLevel="1">
      <c r="A146" s="105">
        <v>2101</v>
      </c>
      <c r="B146" s="164" t="s">
        <v>1331</v>
      </c>
      <c r="C146" s="1531"/>
      <c r="D146" s="848"/>
      <c r="E146" s="1532"/>
      <c r="F146" s="1536"/>
      <c r="G146" s="1533"/>
      <c r="H146" s="1534"/>
      <c r="I146" s="1535"/>
      <c r="J146" s="1536"/>
      <c r="K146" s="1536"/>
      <c r="L146" s="1537"/>
      <c r="M146" s="1536"/>
      <c r="N146" s="1536"/>
      <c r="O146" s="1538"/>
      <c r="P146" s="848"/>
      <c r="Q146" s="1539"/>
      <c r="R146" s="1540"/>
      <c r="S146" s="848"/>
      <c r="T146" s="1541"/>
      <c r="U146" s="1537"/>
      <c r="V146" s="1537"/>
      <c r="W146" s="1537"/>
      <c r="X146" s="1538"/>
      <c r="Y146" s="1542"/>
      <c r="Z146" s="1543"/>
      <c r="AA146" s="848"/>
      <c r="AB146" s="1539"/>
      <c r="AC146" s="1544"/>
    </row>
    <row r="147" spans="1:29" outlineLevel="1">
      <c r="A147" s="105">
        <v>2200</v>
      </c>
      <c r="B147" s="164" t="s">
        <v>1332</v>
      </c>
      <c r="C147" s="1531"/>
      <c r="D147" s="848"/>
      <c r="E147" s="1532"/>
      <c r="F147" s="1536"/>
      <c r="G147" s="1533"/>
      <c r="H147" s="1534"/>
      <c r="I147" s="1535"/>
      <c r="J147" s="1536"/>
      <c r="K147" s="1536"/>
      <c r="L147" s="1537"/>
      <c r="M147" s="1536"/>
      <c r="N147" s="1536"/>
      <c r="O147" s="1538"/>
      <c r="P147" s="848"/>
      <c r="Q147" s="1539"/>
      <c r="R147" s="1540"/>
      <c r="S147" s="848"/>
      <c r="T147" s="1541"/>
      <c r="U147" s="1537"/>
      <c r="V147" s="1537"/>
      <c r="W147" s="1537"/>
      <c r="X147" s="1538"/>
      <c r="Y147" s="1542"/>
      <c r="Z147" s="1543"/>
      <c r="AA147" s="848"/>
      <c r="AB147" s="1539"/>
      <c r="AC147" s="1544"/>
    </row>
    <row r="148" spans="1:29" outlineLevel="1">
      <c r="A148" s="105">
        <v>2202</v>
      </c>
      <c r="B148" s="164" t="s">
        <v>1332</v>
      </c>
      <c r="C148" s="1531"/>
      <c r="D148" s="848"/>
      <c r="E148" s="1532"/>
      <c r="F148" s="1536"/>
      <c r="G148" s="1533"/>
      <c r="H148" s="1534"/>
      <c r="I148" s="1535"/>
      <c r="J148" s="1536"/>
      <c r="K148" s="1536"/>
      <c r="L148" s="1537"/>
      <c r="M148" s="1536"/>
      <c r="N148" s="1536"/>
      <c r="O148" s="1538"/>
      <c r="P148" s="848"/>
      <c r="Q148" s="1539"/>
      <c r="R148" s="1540"/>
      <c r="S148" s="848"/>
      <c r="T148" s="1541"/>
      <c r="U148" s="1537"/>
      <c r="V148" s="1537"/>
      <c r="W148" s="1537"/>
      <c r="X148" s="1538"/>
      <c r="Y148" s="1542"/>
      <c r="Z148" s="1543"/>
      <c r="AA148" s="848"/>
      <c r="AB148" s="1539"/>
      <c r="AC148" s="1544"/>
    </row>
    <row r="149" spans="1:29" outlineLevel="1">
      <c r="A149" s="105">
        <v>2203</v>
      </c>
      <c r="B149" s="164" t="s">
        <v>1332</v>
      </c>
      <c r="C149" s="1531"/>
      <c r="D149" s="848"/>
      <c r="E149" s="770"/>
      <c r="F149" s="1697"/>
      <c r="G149" s="776"/>
      <c r="H149" s="1534"/>
      <c r="I149" s="1564"/>
      <c r="J149" s="146"/>
      <c r="K149" s="146"/>
      <c r="L149" s="146"/>
      <c r="M149" s="146"/>
      <c r="N149" s="146"/>
      <c r="O149" s="1565"/>
      <c r="P149" s="848"/>
      <c r="Q149" s="770"/>
      <c r="R149" s="776"/>
      <c r="S149" s="848"/>
      <c r="T149" s="1564"/>
      <c r="U149" s="146"/>
      <c r="V149" s="146"/>
      <c r="W149" s="146"/>
      <c r="X149" s="1565"/>
      <c r="Y149" s="1542"/>
      <c r="Z149" s="1566"/>
      <c r="AA149" s="848"/>
      <c r="AB149" s="770"/>
      <c r="AC149" s="691"/>
    </row>
    <row r="150" spans="1:29" outlineLevel="1">
      <c r="A150" s="105">
        <v>2204</v>
      </c>
      <c r="B150" s="164" t="s">
        <v>1332</v>
      </c>
      <c r="C150" s="1531"/>
      <c r="D150" s="848"/>
      <c r="E150" s="1532"/>
      <c r="F150" s="1536"/>
      <c r="G150" s="1533"/>
      <c r="H150" s="1534"/>
      <c r="I150" s="1535"/>
      <c r="J150" s="1536"/>
      <c r="K150" s="1536"/>
      <c r="L150" s="1537"/>
      <c r="M150" s="1536"/>
      <c r="N150" s="1536"/>
      <c r="O150" s="1538"/>
      <c r="P150" s="848"/>
      <c r="Q150" s="1539"/>
      <c r="R150" s="1540"/>
      <c r="S150" s="848"/>
      <c r="T150" s="1541"/>
      <c r="U150" s="1537"/>
      <c r="V150" s="1537"/>
      <c r="W150" s="1537"/>
      <c r="X150" s="1538"/>
      <c r="Y150" s="1542"/>
      <c r="Z150" s="1543"/>
      <c r="AA150" s="848"/>
      <c r="AB150" s="1539"/>
      <c r="AC150" s="1544"/>
    </row>
    <row r="151" spans="1:29" outlineLevel="1">
      <c r="A151" s="105">
        <v>2205</v>
      </c>
      <c r="B151" s="164" t="s">
        <v>1332</v>
      </c>
      <c r="C151" s="1531"/>
      <c r="D151" s="848"/>
      <c r="E151" s="1532"/>
      <c r="F151" s="1536"/>
      <c r="G151" s="1533"/>
      <c r="H151" s="1534"/>
      <c r="I151" s="1535"/>
      <c r="J151" s="1536"/>
      <c r="K151" s="1536"/>
      <c r="L151" s="1537"/>
      <c r="M151" s="1536"/>
      <c r="N151" s="1536"/>
      <c r="O151" s="1538"/>
      <c r="P151" s="848"/>
      <c r="Q151" s="1539"/>
      <c r="R151" s="1540"/>
      <c r="S151" s="848"/>
      <c r="T151" s="1541"/>
      <c r="U151" s="1537"/>
      <c r="V151" s="1537"/>
      <c r="W151" s="1537"/>
      <c r="X151" s="1538"/>
      <c r="Y151" s="1542"/>
      <c r="Z151" s="1543"/>
      <c r="AA151" s="848"/>
      <c r="AB151" s="1539"/>
      <c r="AC151" s="1544"/>
    </row>
    <row r="152" spans="1:29" outlineLevel="1">
      <c r="A152" s="105">
        <v>2206</v>
      </c>
      <c r="B152" s="164" t="s">
        <v>1332</v>
      </c>
      <c r="C152" s="1531"/>
      <c r="D152" s="848"/>
      <c r="E152" s="1532"/>
      <c r="F152" s="1536"/>
      <c r="G152" s="1533"/>
      <c r="H152" s="1534"/>
      <c r="I152" s="1535"/>
      <c r="J152" s="1536"/>
      <c r="K152" s="1536"/>
      <c r="L152" s="1537"/>
      <c r="M152" s="1536"/>
      <c r="N152" s="1536"/>
      <c r="O152" s="1538"/>
      <c r="P152" s="848"/>
      <c r="Q152" s="1539"/>
      <c r="R152" s="1540"/>
      <c r="S152" s="848"/>
      <c r="T152" s="1541"/>
      <c r="U152" s="1537"/>
      <c r="V152" s="1537"/>
      <c r="W152" s="1537"/>
      <c r="X152" s="1538"/>
      <c r="Y152" s="1542"/>
      <c r="Z152" s="1543"/>
      <c r="AA152" s="848"/>
      <c r="AB152" s="1539"/>
      <c r="AC152" s="1544"/>
    </row>
    <row r="153" spans="1:29" outlineLevel="1">
      <c r="A153" s="105">
        <v>2300</v>
      </c>
      <c r="B153" s="164" t="s">
        <v>1333</v>
      </c>
      <c r="C153" s="1531"/>
      <c r="D153" s="848"/>
      <c r="E153" s="1532"/>
      <c r="F153" s="1536"/>
      <c r="G153" s="1533"/>
      <c r="H153" s="1534"/>
      <c r="I153" s="1535"/>
      <c r="J153" s="1536"/>
      <c r="K153" s="1536"/>
      <c r="L153" s="1537"/>
      <c r="M153" s="1536"/>
      <c r="N153" s="1536"/>
      <c r="O153" s="1538"/>
      <c r="P153" s="848"/>
      <c r="Q153" s="1539"/>
      <c r="R153" s="1540"/>
      <c r="S153" s="848"/>
      <c r="T153" s="1541"/>
      <c r="U153" s="1537"/>
      <c r="V153" s="1537"/>
      <c r="W153" s="1537"/>
      <c r="X153" s="1538"/>
      <c r="Y153" s="1542"/>
      <c r="Z153" s="1543"/>
      <c r="AA153" s="848"/>
      <c r="AB153" s="1539"/>
      <c r="AC153" s="1544"/>
    </row>
    <row r="154" spans="1:29" outlineLevel="1">
      <c r="A154" s="105">
        <v>2301</v>
      </c>
      <c r="B154" s="164" t="s">
        <v>1333</v>
      </c>
      <c r="C154" s="1531"/>
      <c r="D154" s="848"/>
      <c r="E154" s="1532"/>
      <c r="F154" s="1536"/>
      <c r="G154" s="1533"/>
      <c r="H154" s="1534"/>
      <c r="I154" s="1535"/>
      <c r="J154" s="1536"/>
      <c r="K154" s="1536"/>
      <c r="L154" s="1537"/>
      <c r="M154" s="1536"/>
      <c r="N154" s="1536"/>
      <c r="O154" s="1538"/>
      <c r="P154" s="848"/>
      <c r="Q154" s="1539"/>
      <c r="R154" s="1540"/>
      <c r="S154" s="848"/>
      <c r="T154" s="1541"/>
      <c r="U154" s="1537"/>
      <c r="V154" s="1537"/>
      <c r="W154" s="1537"/>
      <c r="X154" s="1538"/>
      <c r="Y154" s="1542"/>
      <c r="Z154" s="1543"/>
      <c r="AA154" s="848"/>
      <c r="AB154" s="1539"/>
      <c r="AC154" s="1544"/>
    </row>
    <row r="155" spans="1:29" outlineLevel="1">
      <c r="A155" s="105">
        <v>2302</v>
      </c>
      <c r="B155" s="164" t="s">
        <v>1334</v>
      </c>
      <c r="C155" s="1531"/>
      <c r="D155" s="848"/>
      <c r="E155" s="770"/>
      <c r="F155" s="1697"/>
      <c r="G155" s="776"/>
      <c r="H155" s="1534"/>
      <c r="I155" s="1564"/>
      <c r="J155" s="146"/>
      <c r="K155" s="146"/>
      <c r="L155" s="146"/>
      <c r="M155" s="146"/>
      <c r="N155" s="146"/>
      <c r="O155" s="1565"/>
      <c r="P155" s="848"/>
      <c r="Q155" s="770"/>
      <c r="R155" s="776"/>
      <c r="S155" s="848"/>
      <c r="T155" s="1564"/>
      <c r="U155" s="146"/>
      <c r="V155" s="146"/>
      <c r="W155" s="146"/>
      <c r="X155" s="1565"/>
      <c r="Y155" s="1542"/>
      <c r="Z155" s="1566"/>
      <c r="AA155" s="848"/>
      <c r="AB155" s="770"/>
      <c r="AC155" s="691"/>
    </row>
    <row r="156" spans="1:29" outlineLevel="1">
      <c r="A156" s="105">
        <v>2303</v>
      </c>
      <c r="B156" s="164" t="s">
        <v>1333</v>
      </c>
      <c r="C156" s="1531"/>
      <c r="D156" s="848"/>
      <c r="E156" s="1532"/>
      <c r="F156" s="1536"/>
      <c r="G156" s="1533"/>
      <c r="H156" s="1534"/>
      <c r="I156" s="1535"/>
      <c r="J156" s="1536"/>
      <c r="K156" s="1536"/>
      <c r="L156" s="1537"/>
      <c r="M156" s="1536"/>
      <c r="N156" s="1536"/>
      <c r="O156" s="1538"/>
      <c r="P156" s="848"/>
      <c r="Q156" s="1539"/>
      <c r="R156" s="1540"/>
      <c r="S156" s="848"/>
      <c r="T156" s="1541"/>
      <c r="U156" s="1537"/>
      <c r="V156" s="1537"/>
      <c r="W156" s="1537"/>
      <c r="X156" s="1538"/>
      <c r="Y156" s="1542"/>
      <c r="Z156" s="1543"/>
      <c r="AA156" s="848"/>
      <c r="AB156" s="1539"/>
      <c r="AC156" s="1544"/>
    </row>
    <row r="157" spans="1:29" outlineLevel="1">
      <c r="A157" s="105">
        <v>2304</v>
      </c>
      <c r="B157" s="164" t="s">
        <v>1333</v>
      </c>
      <c r="C157" s="1531"/>
      <c r="D157" s="848"/>
      <c r="E157" s="1532"/>
      <c r="F157" s="1536"/>
      <c r="G157" s="1533"/>
      <c r="H157" s="1534"/>
      <c r="I157" s="1535"/>
      <c r="J157" s="1536"/>
      <c r="K157" s="1536"/>
      <c r="L157" s="1537"/>
      <c r="M157" s="1536"/>
      <c r="N157" s="1536"/>
      <c r="O157" s="1538"/>
      <c r="P157" s="848"/>
      <c r="Q157" s="1539"/>
      <c r="R157" s="1540"/>
      <c r="S157" s="848"/>
      <c r="T157" s="1541"/>
      <c r="U157" s="1537"/>
      <c r="V157" s="1537"/>
      <c r="W157" s="1537"/>
      <c r="X157" s="1538"/>
      <c r="Y157" s="1542"/>
      <c r="Z157" s="1543"/>
      <c r="AA157" s="848"/>
      <c r="AB157" s="1539"/>
      <c r="AC157" s="1544"/>
    </row>
    <row r="158" spans="1:29" outlineLevel="1">
      <c r="A158" s="105">
        <v>2305</v>
      </c>
      <c r="B158" s="164" t="s">
        <v>1333</v>
      </c>
      <c r="C158" s="1531"/>
      <c r="D158" s="848"/>
      <c r="E158" s="1532"/>
      <c r="F158" s="1536"/>
      <c r="G158" s="1533"/>
      <c r="H158" s="1534"/>
      <c r="I158" s="1535"/>
      <c r="J158" s="1536"/>
      <c r="K158" s="1536"/>
      <c r="L158" s="1537"/>
      <c r="M158" s="1536"/>
      <c r="N158" s="1536"/>
      <c r="O158" s="1538"/>
      <c r="P158" s="848"/>
      <c r="Q158" s="1539"/>
      <c r="R158" s="1540"/>
      <c r="S158" s="848"/>
      <c r="T158" s="1541"/>
      <c r="U158" s="1537"/>
      <c r="V158" s="1537"/>
      <c r="W158" s="1537"/>
      <c r="X158" s="1538"/>
      <c r="Y158" s="1542"/>
      <c r="Z158" s="1543"/>
      <c r="AA158" s="848"/>
      <c r="AB158" s="1539"/>
      <c r="AC158" s="1544"/>
    </row>
    <row r="159" spans="1:29" outlineLevel="1">
      <c r="A159" s="105">
        <v>2306</v>
      </c>
      <c r="B159" s="164" t="s">
        <v>1333</v>
      </c>
      <c r="C159" s="1531"/>
      <c r="D159" s="848"/>
      <c r="E159" s="1532"/>
      <c r="F159" s="1536"/>
      <c r="G159" s="1533"/>
      <c r="H159" s="1534"/>
      <c r="I159" s="1535"/>
      <c r="J159" s="1536"/>
      <c r="K159" s="1536"/>
      <c r="L159" s="1537"/>
      <c r="M159" s="1536"/>
      <c r="N159" s="1536"/>
      <c r="O159" s="1538"/>
      <c r="P159" s="848"/>
      <c r="Q159" s="1539"/>
      <c r="R159" s="1540"/>
      <c r="S159" s="848"/>
      <c r="T159" s="1541"/>
      <c r="U159" s="1537"/>
      <c r="V159" s="1537"/>
      <c r="W159" s="1537"/>
      <c r="X159" s="1538"/>
      <c r="Y159" s="1542"/>
      <c r="Z159" s="1543"/>
      <c r="AA159" s="848"/>
      <c r="AB159" s="1539"/>
      <c r="AC159" s="1544"/>
    </row>
    <row r="160" spans="1:29" outlineLevel="1">
      <c r="A160" s="105">
        <v>2307</v>
      </c>
      <c r="B160" s="164" t="s">
        <v>1333</v>
      </c>
      <c r="C160" s="1531"/>
      <c r="D160" s="848"/>
      <c r="E160" s="1532"/>
      <c r="F160" s="1536"/>
      <c r="G160" s="1533"/>
      <c r="H160" s="1534"/>
      <c r="I160" s="1535"/>
      <c r="J160" s="1536"/>
      <c r="K160" s="1536"/>
      <c r="L160" s="1537"/>
      <c r="M160" s="1536"/>
      <c r="N160" s="1536"/>
      <c r="O160" s="1538"/>
      <c r="P160" s="848"/>
      <c r="Q160" s="1539"/>
      <c r="R160" s="1540"/>
      <c r="S160" s="848"/>
      <c r="T160" s="1541"/>
      <c r="U160" s="1537"/>
      <c r="V160" s="1537"/>
      <c r="W160" s="1537"/>
      <c r="X160" s="1538"/>
      <c r="Y160" s="1542"/>
      <c r="Z160" s="1543"/>
      <c r="AA160" s="848"/>
      <c r="AB160" s="1539"/>
      <c r="AC160" s="1544"/>
    </row>
    <row r="161" spans="1:30" outlineLevel="1">
      <c r="A161" s="105">
        <v>2308</v>
      </c>
      <c r="B161" s="164" t="s">
        <v>1334</v>
      </c>
      <c r="C161" s="1531"/>
      <c r="D161" s="848"/>
      <c r="E161" s="1532"/>
      <c r="F161" s="1536"/>
      <c r="G161" s="1533"/>
      <c r="H161" s="1534"/>
      <c r="I161" s="1535"/>
      <c r="J161" s="1536"/>
      <c r="K161" s="1536"/>
      <c r="L161" s="1537"/>
      <c r="M161" s="1536"/>
      <c r="N161" s="1536"/>
      <c r="O161" s="1538"/>
      <c r="P161" s="848"/>
      <c r="Q161" s="1539"/>
      <c r="R161" s="1540"/>
      <c r="S161" s="848"/>
      <c r="T161" s="1541"/>
      <c r="U161" s="1537"/>
      <c r="V161" s="1537"/>
      <c r="W161" s="1537"/>
      <c r="X161" s="1538"/>
      <c r="Y161" s="1542"/>
      <c r="Z161" s="1543"/>
      <c r="AA161" s="848"/>
      <c r="AB161" s="1539"/>
      <c r="AC161" s="1544"/>
    </row>
    <row r="162" spans="1:30" outlineLevel="1">
      <c r="A162" s="105">
        <v>2309</v>
      </c>
      <c r="B162" s="164" t="s">
        <v>1334</v>
      </c>
      <c r="C162" s="1531"/>
      <c r="D162" s="848"/>
      <c r="E162" s="1545"/>
      <c r="F162" s="1548"/>
      <c r="G162" s="1546"/>
      <c r="H162" s="1534"/>
      <c r="I162" s="1547"/>
      <c r="J162" s="1548"/>
      <c r="K162" s="1548"/>
      <c r="L162" s="1549"/>
      <c r="M162" s="1548"/>
      <c r="N162" s="1548"/>
      <c r="O162" s="1550"/>
      <c r="P162" s="848"/>
      <c r="Q162" s="1551"/>
      <c r="R162" s="1552"/>
      <c r="S162" s="848"/>
      <c r="T162" s="1553"/>
      <c r="U162" s="1549"/>
      <c r="V162" s="1549"/>
      <c r="W162" s="1549"/>
      <c r="X162" s="1550"/>
      <c r="Y162" s="1542"/>
      <c r="Z162" s="1554"/>
      <c r="AA162" s="848"/>
      <c r="AB162" s="1551"/>
      <c r="AC162" s="1555"/>
    </row>
    <row r="163" spans="1:30" outlineLevel="1">
      <c r="A163" s="105">
        <v>2310</v>
      </c>
      <c r="B163" s="164" t="s">
        <v>1334</v>
      </c>
      <c r="C163" s="1531"/>
      <c r="D163" s="848"/>
      <c r="E163" s="769"/>
      <c r="F163" s="780"/>
      <c r="G163" s="775"/>
      <c r="H163" s="1534"/>
      <c r="I163" s="1561"/>
      <c r="J163" s="780"/>
      <c r="K163" s="780"/>
      <c r="L163" s="780"/>
      <c r="M163" s="780"/>
      <c r="N163" s="780"/>
      <c r="O163" s="1562"/>
      <c r="P163" s="848"/>
      <c r="Q163" s="769"/>
      <c r="R163" s="775"/>
      <c r="S163" s="848"/>
      <c r="T163" s="1561"/>
      <c r="U163" s="780"/>
      <c r="V163" s="780"/>
      <c r="W163" s="780"/>
      <c r="X163" s="1562"/>
      <c r="Y163" s="1542"/>
      <c r="Z163" s="1563"/>
      <c r="AA163" s="848"/>
      <c r="AB163" s="769"/>
      <c r="AC163" s="689"/>
    </row>
    <row r="164" spans="1:30" outlineLevel="1">
      <c r="A164" s="105">
        <v>2311</v>
      </c>
      <c r="B164" s="164" t="s">
        <v>1334</v>
      </c>
      <c r="C164" s="1531"/>
      <c r="D164" s="848"/>
      <c r="E164" s="1532"/>
      <c r="F164" s="1536"/>
      <c r="G164" s="1533"/>
      <c r="H164" s="1534"/>
      <c r="I164" s="1535"/>
      <c r="J164" s="1536"/>
      <c r="K164" s="1536"/>
      <c r="L164" s="1537"/>
      <c r="M164" s="1536"/>
      <c r="N164" s="1536"/>
      <c r="O164" s="1538"/>
      <c r="P164" s="848"/>
      <c r="Q164" s="1539"/>
      <c r="R164" s="1540"/>
      <c r="S164" s="848"/>
      <c r="T164" s="1541"/>
      <c r="U164" s="1537"/>
      <c r="V164" s="1537"/>
      <c r="W164" s="1537"/>
      <c r="X164" s="1538"/>
      <c r="Y164" s="1542"/>
      <c r="Z164" s="1543"/>
      <c r="AA164" s="848"/>
      <c r="AB164" s="1539"/>
      <c r="AC164" s="1544"/>
    </row>
    <row r="165" spans="1:30" outlineLevel="1">
      <c r="A165" s="105">
        <v>2312</v>
      </c>
      <c r="B165" s="164" t="s">
        <v>1334</v>
      </c>
      <c r="C165" s="1531"/>
      <c r="D165" s="848"/>
      <c r="E165" s="1532"/>
      <c r="F165" s="1536"/>
      <c r="G165" s="1533"/>
      <c r="H165" s="1534"/>
      <c r="I165" s="1535"/>
      <c r="J165" s="1536"/>
      <c r="K165" s="1536"/>
      <c r="L165" s="1537"/>
      <c r="M165" s="1536"/>
      <c r="N165" s="1536"/>
      <c r="O165" s="1538"/>
      <c r="P165" s="848"/>
      <c r="Q165" s="1539"/>
      <c r="R165" s="1540"/>
      <c r="S165" s="848"/>
      <c r="T165" s="1541"/>
      <c r="U165" s="1537"/>
      <c r="V165" s="1537"/>
      <c r="W165" s="1537"/>
      <c r="X165" s="1538"/>
      <c r="Y165" s="1542"/>
      <c r="Z165" s="1543"/>
      <c r="AA165" s="848"/>
      <c r="AB165" s="1539"/>
      <c r="AC165" s="1544"/>
    </row>
    <row r="166" spans="1:30" ht="12" outlineLevel="1" thickBot="1">
      <c r="A166" s="105">
        <v>2313</v>
      </c>
      <c r="B166" s="164" t="s">
        <v>1333</v>
      </c>
      <c r="C166" s="1531"/>
      <c r="D166" s="848"/>
      <c r="E166" s="1532"/>
      <c r="F166" s="1536"/>
      <c r="G166" s="1533"/>
      <c r="H166" s="1534"/>
      <c r="I166" s="1535"/>
      <c r="J166" s="1536"/>
      <c r="K166" s="1536"/>
      <c r="L166" s="1537"/>
      <c r="M166" s="1536"/>
      <c r="N166" s="1536"/>
      <c r="O166" s="1538"/>
      <c r="P166" s="848"/>
      <c r="Q166" s="1539"/>
      <c r="R166" s="1540"/>
      <c r="S166" s="848"/>
      <c r="T166" s="1541"/>
      <c r="U166" s="1537"/>
      <c r="V166" s="1537"/>
      <c r="W166" s="1537"/>
      <c r="X166" s="1538"/>
      <c r="Y166" s="1542"/>
      <c r="Z166" s="1543"/>
      <c r="AA166" s="848"/>
      <c r="AB166" s="1539"/>
      <c r="AC166" s="1544"/>
    </row>
    <row r="167" spans="1:30" outlineLevel="1">
      <c r="A167" s="166">
        <v>2314</v>
      </c>
      <c r="B167" s="164" t="s">
        <v>1333</v>
      </c>
      <c r="C167" s="1531"/>
      <c r="D167" s="848"/>
      <c r="E167" s="770"/>
      <c r="F167" s="1697"/>
      <c r="G167" s="776"/>
      <c r="H167" s="1534"/>
      <c r="I167" s="1564"/>
      <c r="J167" s="146"/>
      <c r="K167" s="146"/>
      <c r="L167" s="146"/>
      <c r="M167" s="146"/>
      <c r="N167" s="146"/>
      <c r="O167" s="1565"/>
      <c r="P167" s="848"/>
      <c r="Q167" s="770"/>
      <c r="R167" s="776"/>
      <c r="S167" s="848"/>
      <c r="T167" s="1564"/>
      <c r="U167" s="146"/>
      <c r="V167" s="146"/>
      <c r="W167" s="146"/>
      <c r="X167" s="1565"/>
      <c r="Y167" s="1542"/>
      <c r="Z167" s="1566"/>
      <c r="AA167" s="848"/>
      <c r="AB167" s="770"/>
      <c r="AC167" s="691"/>
    </row>
    <row r="168" spans="1:30" outlineLevel="1">
      <c r="A168" s="105">
        <v>2350</v>
      </c>
      <c r="B168" s="164" t="s">
        <v>1335</v>
      </c>
      <c r="C168" s="1531"/>
      <c r="D168" s="848"/>
      <c r="E168" s="1532"/>
      <c r="F168" s="1536"/>
      <c r="G168" s="1533"/>
      <c r="H168" s="1534"/>
      <c r="I168" s="1535"/>
      <c r="J168" s="1536"/>
      <c r="K168" s="1536"/>
      <c r="L168" s="1537"/>
      <c r="M168" s="1536"/>
      <c r="N168" s="1536"/>
      <c r="O168" s="1538"/>
      <c r="P168" s="848"/>
      <c r="Q168" s="1539"/>
      <c r="R168" s="1540"/>
      <c r="S168" s="848"/>
      <c r="T168" s="1541"/>
      <c r="U168" s="1537"/>
      <c r="V168" s="1537"/>
      <c r="W168" s="1537"/>
      <c r="X168" s="1538"/>
      <c r="Y168" s="1542"/>
      <c r="Z168" s="1543"/>
      <c r="AA168" s="848"/>
      <c r="AB168" s="1539"/>
      <c r="AC168" s="1544"/>
    </row>
    <row r="169" spans="1:30" outlineLevel="1">
      <c r="A169" s="105">
        <v>2370</v>
      </c>
      <c r="B169" s="164" t="s">
        <v>1335</v>
      </c>
      <c r="C169" s="1531"/>
      <c r="D169" s="848"/>
      <c r="E169" s="1532"/>
      <c r="F169" s="1536"/>
      <c r="G169" s="1533"/>
      <c r="H169" s="1534"/>
      <c r="I169" s="1535"/>
      <c r="J169" s="1536"/>
      <c r="K169" s="1536"/>
      <c r="L169" s="1537"/>
      <c r="M169" s="1536"/>
      <c r="N169" s="1536"/>
      <c r="O169" s="1538"/>
      <c r="P169" s="848"/>
      <c r="Q169" s="1539"/>
      <c r="R169" s="1540"/>
      <c r="S169" s="848"/>
      <c r="T169" s="1541"/>
      <c r="U169" s="1537"/>
      <c r="V169" s="1537"/>
      <c r="W169" s="1537"/>
      <c r="X169" s="1538"/>
      <c r="Y169" s="1542"/>
      <c r="Z169" s="1543"/>
      <c r="AA169" s="848"/>
      <c r="AB169" s="1539"/>
      <c r="AC169" s="1544"/>
    </row>
    <row r="170" spans="1:30" outlineLevel="1">
      <c r="A170" s="105">
        <v>2371</v>
      </c>
      <c r="B170" s="164" t="s">
        <v>1335</v>
      </c>
      <c r="C170" s="1531"/>
      <c r="D170" s="848"/>
      <c r="E170" s="1532"/>
      <c r="F170" s="1536"/>
      <c r="G170" s="1533"/>
      <c r="H170" s="1534"/>
      <c r="I170" s="1535"/>
      <c r="J170" s="1536"/>
      <c r="K170" s="1536"/>
      <c r="L170" s="1537"/>
      <c r="M170" s="1536"/>
      <c r="N170" s="1536"/>
      <c r="O170" s="1538"/>
      <c r="P170" s="848"/>
      <c r="Q170" s="1539"/>
      <c r="R170" s="1540"/>
      <c r="S170" s="848"/>
      <c r="T170" s="1541"/>
      <c r="U170" s="1537"/>
      <c r="V170" s="1537"/>
      <c r="W170" s="1537"/>
      <c r="X170" s="1538"/>
      <c r="Y170" s="1542"/>
      <c r="Z170" s="1543"/>
      <c r="AA170" s="848"/>
      <c r="AB170" s="1539"/>
      <c r="AC170" s="1544"/>
    </row>
    <row r="171" spans="1:30" outlineLevel="1">
      <c r="A171" s="105">
        <v>2372</v>
      </c>
      <c r="B171" s="164" t="s">
        <v>1335</v>
      </c>
      <c r="C171" s="1531"/>
      <c r="D171" s="848"/>
      <c r="E171" s="1532"/>
      <c r="F171" s="1536"/>
      <c r="G171" s="1533"/>
      <c r="H171" s="1534"/>
      <c r="I171" s="1535"/>
      <c r="J171" s="1536"/>
      <c r="K171" s="1536"/>
      <c r="L171" s="1537"/>
      <c r="M171" s="1536"/>
      <c r="N171" s="1536"/>
      <c r="O171" s="1538"/>
      <c r="P171" s="848"/>
      <c r="Q171" s="1539"/>
      <c r="R171" s="1540"/>
      <c r="S171" s="848"/>
      <c r="T171" s="1541"/>
      <c r="U171" s="1537"/>
      <c r="V171" s="1537"/>
      <c r="W171" s="1537"/>
      <c r="X171" s="1538"/>
      <c r="Y171" s="1542"/>
      <c r="Z171" s="1543"/>
      <c r="AA171" s="848"/>
      <c r="AB171" s="1539"/>
      <c r="AC171" s="1544"/>
    </row>
    <row r="172" spans="1:30" outlineLevel="1">
      <c r="A172" s="105">
        <v>2373</v>
      </c>
      <c r="B172" s="164" t="s">
        <v>1335</v>
      </c>
      <c r="C172" s="1531"/>
      <c r="D172" s="848"/>
      <c r="E172" s="1532"/>
      <c r="F172" s="1536"/>
      <c r="G172" s="1533"/>
      <c r="H172" s="1534"/>
      <c r="I172" s="1535"/>
      <c r="J172" s="1536"/>
      <c r="K172" s="1536"/>
      <c r="L172" s="1537"/>
      <c r="M172" s="1536"/>
      <c r="N172" s="1536"/>
      <c r="O172" s="1538"/>
      <c r="P172" s="848"/>
      <c r="Q172" s="1539"/>
      <c r="R172" s="1540"/>
      <c r="S172" s="848"/>
      <c r="T172" s="1541"/>
      <c r="U172" s="1537"/>
      <c r="V172" s="1537"/>
      <c r="W172" s="1537"/>
      <c r="X172" s="1538"/>
      <c r="Y172" s="1542"/>
      <c r="Z172" s="1543"/>
      <c r="AA172" s="848"/>
      <c r="AB172" s="1539"/>
      <c r="AC172" s="1544"/>
    </row>
    <row r="173" spans="1:30" outlineLevel="1">
      <c r="A173" s="105">
        <v>2374</v>
      </c>
      <c r="B173" s="164" t="s">
        <v>1335</v>
      </c>
      <c r="C173" s="1531"/>
      <c r="D173" s="848"/>
      <c r="E173" s="1532"/>
      <c r="F173" s="1536"/>
      <c r="G173" s="1533"/>
      <c r="H173" s="1534"/>
      <c r="I173" s="1535"/>
      <c r="J173" s="1536"/>
      <c r="K173" s="1536"/>
      <c r="L173" s="1537"/>
      <c r="M173" s="1536"/>
      <c r="N173" s="1536"/>
      <c r="O173" s="1538"/>
      <c r="P173" s="848"/>
      <c r="Q173" s="1539"/>
      <c r="R173" s="1540"/>
      <c r="S173" s="848"/>
      <c r="T173" s="1541"/>
      <c r="U173" s="1537"/>
      <c r="V173" s="1537"/>
      <c r="W173" s="1537"/>
      <c r="X173" s="1538"/>
      <c r="Y173" s="1542"/>
      <c r="Z173" s="1543"/>
      <c r="AA173" s="848"/>
      <c r="AB173" s="1539"/>
      <c r="AC173" s="1544"/>
      <c r="AD173" s="146"/>
    </row>
    <row r="174" spans="1:30" outlineLevel="1">
      <c r="A174" s="105">
        <v>2375</v>
      </c>
      <c r="B174" s="164" t="s">
        <v>1335</v>
      </c>
      <c r="C174" s="1531"/>
      <c r="D174" s="848"/>
      <c r="E174" s="1545"/>
      <c r="F174" s="1548"/>
      <c r="G174" s="1546"/>
      <c r="H174" s="1534"/>
      <c r="I174" s="1547"/>
      <c r="J174" s="1548"/>
      <c r="K174" s="1548"/>
      <c r="L174" s="1549"/>
      <c r="M174" s="1548"/>
      <c r="N174" s="1548"/>
      <c r="O174" s="1550"/>
      <c r="P174" s="848"/>
      <c r="Q174" s="1551"/>
      <c r="R174" s="1552"/>
      <c r="S174" s="848"/>
      <c r="T174" s="1553"/>
      <c r="U174" s="1549"/>
      <c r="V174" s="1549"/>
      <c r="W174" s="1549"/>
      <c r="X174" s="1550"/>
      <c r="Y174" s="1542"/>
      <c r="Z174" s="1554"/>
      <c r="AA174" s="848"/>
      <c r="AB174" s="1551"/>
      <c r="AC174" s="1555"/>
    </row>
    <row r="175" spans="1:30" s="163" customFormat="1" outlineLevel="1">
      <c r="A175" s="105">
        <v>2376</v>
      </c>
      <c r="B175" s="164" t="s">
        <v>1335</v>
      </c>
      <c r="C175" s="1531"/>
      <c r="D175" s="848"/>
      <c r="E175" s="1532"/>
      <c r="F175" s="1536"/>
      <c r="G175" s="1533"/>
      <c r="H175" s="1534"/>
      <c r="I175" s="1535"/>
      <c r="J175" s="1536"/>
      <c r="K175" s="1536"/>
      <c r="L175" s="1537"/>
      <c r="M175" s="1536"/>
      <c r="N175" s="1536"/>
      <c r="O175" s="1538"/>
      <c r="P175" s="848"/>
      <c r="Q175" s="1539"/>
      <c r="R175" s="1540"/>
      <c r="S175" s="848"/>
      <c r="T175" s="1541"/>
      <c r="U175" s="1537"/>
      <c r="V175" s="1537"/>
      <c r="W175" s="1537"/>
      <c r="X175" s="1538"/>
      <c r="Y175" s="1542"/>
      <c r="Z175" s="1543"/>
      <c r="AA175" s="848"/>
      <c r="AB175" s="1539"/>
      <c r="AC175" s="1544"/>
    </row>
    <row r="176" spans="1:30" outlineLevel="1">
      <c r="A176" s="105">
        <v>2377</v>
      </c>
      <c r="B176" s="164" t="s">
        <v>1335</v>
      </c>
      <c r="C176" s="1531"/>
      <c r="D176" s="848"/>
      <c r="E176" s="1532"/>
      <c r="F176" s="1536"/>
      <c r="G176" s="1533"/>
      <c r="H176" s="1534"/>
      <c r="I176" s="1535"/>
      <c r="J176" s="1536"/>
      <c r="K176" s="1536"/>
      <c r="L176" s="1537"/>
      <c r="M176" s="1536"/>
      <c r="N176" s="1536"/>
      <c r="O176" s="1538"/>
      <c r="P176" s="848"/>
      <c r="Q176" s="1539"/>
      <c r="R176" s="1540"/>
      <c r="S176" s="848"/>
      <c r="T176" s="1541"/>
      <c r="U176" s="1537"/>
      <c r="V176" s="1537"/>
      <c r="W176" s="1537"/>
      <c r="X176" s="1538"/>
      <c r="Y176" s="1542"/>
      <c r="Z176" s="1543"/>
      <c r="AA176" s="848"/>
      <c r="AB176" s="1539"/>
      <c r="AC176" s="1544"/>
    </row>
    <row r="177" spans="1:29" outlineLevel="1">
      <c r="A177" s="105">
        <v>2378</v>
      </c>
      <c r="B177" s="164" t="s">
        <v>1335</v>
      </c>
      <c r="C177" s="1531"/>
      <c r="D177" s="848"/>
      <c r="E177" s="1532"/>
      <c r="F177" s="1536"/>
      <c r="G177" s="1533"/>
      <c r="H177" s="1534"/>
      <c r="I177" s="1535"/>
      <c r="J177" s="1536"/>
      <c r="K177" s="1536"/>
      <c r="L177" s="1537"/>
      <c r="M177" s="1536"/>
      <c r="N177" s="1536"/>
      <c r="O177" s="1538"/>
      <c r="P177" s="848"/>
      <c r="Q177" s="1539"/>
      <c r="R177" s="1540"/>
      <c r="S177" s="848"/>
      <c r="T177" s="1541"/>
      <c r="U177" s="1537"/>
      <c r="V177" s="1537"/>
      <c r="W177" s="1537"/>
      <c r="X177" s="1538"/>
      <c r="Y177" s="1542"/>
      <c r="Z177" s="1543"/>
      <c r="AA177" s="848"/>
      <c r="AB177" s="1539"/>
      <c r="AC177" s="1544"/>
    </row>
    <row r="178" spans="1:29" outlineLevel="1">
      <c r="A178" s="105">
        <v>2380</v>
      </c>
      <c r="B178" s="164" t="s">
        <v>1336</v>
      </c>
      <c r="C178" s="1531"/>
      <c r="D178" s="848"/>
      <c r="E178" s="1532"/>
      <c r="F178" s="1536"/>
      <c r="G178" s="1533"/>
      <c r="H178" s="1534"/>
      <c r="I178" s="1535"/>
      <c r="J178" s="1536"/>
      <c r="K178" s="1536"/>
      <c r="L178" s="1537"/>
      <c r="M178" s="1536"/>
      <c r="N178" s="1536"/>
      <c r="O178" s="1538"/>
      <c r="P178" s="848"/>
      <c r="Q178" s="1539"/>
      <c r="R178" s="1540"/>
      <c r="S178" s="848"/>
      <c r="T178" s="1541"/>
      <c r="U178" s="1537"/>
      <c r="V178" s="1537"/>
      <c r="W178" s="1537"/>
      <c r="X178" s="1538"/>
      <c r="Y178" s="1542"/>
      <c r="Z178" s="1543"/>
      <c r="AA178" s="848"/>
      <c r="AB178" s="1539"/>
      <c r="AC178" s="1544"/>
    </row>
    <row r="179" spans="1:29" outlineLevel="1">
      <c r="A179" s="105">
        <v>2381</v>
      </c>
      <c r="B179" s="164" t="s">
        <v>1336</v>
      </c>
      <c r="C179" s="1531"/>
      <c r="D179" s="848"/>
      <c r="E179" s="1532"/>
      <c r="F179" s="1536"/>
      <c r="G179" s="1533"/>
      <c r="H179" s="1534"/>
      <c r="I179" s="1535"/>
      <c r="J179" s="1536"/>
      <c r="K179" s="1536"/>
      <c r="L179" s="1537"/>
      <c r="M179" s="1536"/>
      <c r="N179" s="1536"/>
      <c r="O179" s="1538"/>
      <c r="P179" s="848"/>
      <c r="Q179" s="1539"/>
      <c r="R179" s="1540"/>
      <c r="S179" s="848"/>
      <c r="T179" s="1541"/>
      <c r="U179" s="1537"/>
      <c r="V179" s="1537"/>
      <c r="W179" s="1537"/>
      <c r="X179" s="1538"/>
      <c r="Y179" s="1542"/>
      <c r="Z179" s="1543"/>
      <c r="AA179" s="848"/>
      <c r="AB179" s="1539"/>
      <c r="AC179" s="1544"/>
    </row>
    <row r="180" spans="1:29" outlineLevel="1">
      <c r="A180" s="105">
        <v>2382</v>
      </c>
      <c r="B180" s="164" t="s">
        <v>1336</v>
      </c>
      <c r="C180" s="1531"/>
      <c r="D180" s="848"/>
      <c r="E180" s="1532"/>
      <c r="F180" s="1536"/>
      <c r="G180" s="1533"/>
      <c r="H180" s="1534"/>
      <c r="I180" s="1535"/>
      <c r="J180" s="1536"/>
      <c r="K180" s="1536"/>
      <c r="L180" s="1537"/>
      <c r="M180" s="1536"/>
      <c r="N180" s="1536"/>
      <c r="O180" s="1538"/>
      <c r="P180" s="848"/>
      <c r="Q180" s="1539"/>
      <c r="R180" s="1540"/>
      <c r="S180" s="848"/>
      <c r="T180" s="1541"/>
      <c r="U180" s="1537"/>
      <c r="V180" s="1537"/>
      <c r="W180" s="1537"/>
      <c r="X180" s="1538"/>
      <c r="Y180" s="1542"/>
      <c r="Z180" s="1543"/>
      <c r="AA180" s="848"/>
      <c r="AB180" s="1539"/>
      <c r="AC180" s="1544"/>
    </row>
    <row r="181" spans="1:29" outlineLevel="1">
      <c r="A181" s="105">
        <v>2400</v>
      </c>
      <c r="B181" s="164" t="s">
        <v>1337</v>
      </c>
      <c r="C181" s="1531"/>
      <c r="D181" s="848"/>
      <c r="E181" s="1532"/>
      <c r="F181" s="1536"/>
      <c r="G181" s="1533"/>
      <c r="H181" s="1534"/>
      <c r="I181" s="1535"/>
      <c r="J181" s="1536"/>
      <c r="K181" s="1536"/>
      <c r="L181" s="1537"/>
      <c r="M181" s="1536"/>
      <c r="N181" s="1536"/>
      <c r="O181" s="1538"/>
      <c r="P181" s="848"/>
      <c r="Q181" s="1539"/>
      <c r="R181" s="1540"/>
      <c r="S181" s="848"/>
      <c r="T181" s="1541"/>
      <c r="U181" s="1537"/>
      <c r="V181" s="1537"/>
      <c r="W181" s="1537"/>
      <c r="X181" s="1538"/>
      <c r="Y181" s="1542"/>
      <c r="Z181" s="1543"/>
      <c r="AA181" s="848"/>
      <c r="AB181" s="1539"/>
      <c r="AC181" s="1544"/>
    </row>
    <row r="182" spans="1:29" outlineLevel="1">
      <c r="A182" s="105">
        <v>2401</v>
      </c>
      <c r="B182" s="164" t="s">
        <v>1337</v>
      </c>
      <c r="C182" s="1531"/>
      <c r="D182" s="848"/>
      <c r="E182" s="1532"/>
      <c r="F182" s="1536"/>
      <c r="G182" s="1533"/>
      <c r="H182" s="1534"/>
      <c r="I182" s="1535"/>
      <c r="J182" s="1536"/>
      <c r="K182" s="1536"/>
      <c r="L182" s="1537"/>
      <c r="M182" s="1536"/>
      <c r="N182" s="1536"/>
      <c r="O182" s="1538"/>
      <c r="P182" s="848"/>
      <c r="Q182" s="1539"/>
      <c r="R182" s="1540"/>
      <c r="S182" s="848"/>
      <c r="T182" s="1541"/>
      <c r="U182" s="1537"/>
      <c r="V182" s="1537"/>
      <c r="W182" s="1537"/>
      <c r="X182" s="1538"/>
      <c r="Y182" s="1542"/>
      <c r="Z182" s="1543"/>
      <c r="AA182" s="848"/>
      <c r="AB182" s="1539"/>
      <c r="AC182" s="1544"/>
    </row>
    <row r="183" spans="1:29" outlineLevel="1">
      <c r="A183" s="105">
        <v>2411</v>
      </c>
      <c r="B183" s="164" t="s">
        <v>1338</v>
      </c>
      <c r="C183" s="1531"/>
      <c r="D183" s="848"/>
      <c r="E183" s="1532"/>
      <c r="F183" s="1536"/>
      <c r="G183" s="1533"/>
      <c r="H183" s="1534"/>
      <c r="I183" s="1535"/>
      <c r="J183" s="1536"/>
      <c r="K183" s="1536"/>
      <c r="L183" s="1537"/>
      <c r="M183" s="1536"/>
      <c r="N183" s="1536"/>
      <c r="O183" s="1538"/>
      <c r="P183" s="848"/>
      <c r="Q183" s="1539"/>
      <c r="R183" s="1540"/>
      <c r="S183" s="848"/>
      <c r="T183" s="1541"/>
      <c r="U183" s="1537"/>
      <c r="V183" s="1537"/>
      <c r="W183" s="1537"/>
      <c r="X183" s="1538"/>
      <c r="Y183" s="1542"/>
      <c r="Z183" s="1543"/>
      <c r="AA183" s="848"/>
      <c r="AB183" s="1539"/>
      <c r="AC183" s="1544"/>
    </row>
    <row r="184" spans="1:29" outlineLevel="1">
      <c r="A184" s="105">
        <v>2412</v>
      </c>
      <c r="B184" s="164" t="s">
        <v>1338</v>
      </c>
      <c r="C184" s="1531"/>
      <c r="D184" s="848"/>
      <c r="E184" s="1532"/>
      <c r="F184" s="1536"/>
      <c r="G184" s="1533"/>
      <c r="H184" s="1534"/>
      <c r="I184" s="1535"/>
      <c r="J184" s="1536"/>
      <c r="K184" s="1536"/>
      <c r="L184" s="1537"/>
      <c r="M184" s="1536"/>
      <c r="N184" s="1536"/>
      <c r="O184" s="1538"/>
      <c r="P184" s="848"/>
      <c r="Q184" s="1539"/>
      <c r="R184" s="1540"/>
      <c r="S184" s="848"/>
      <c r="T184" s="1541"/>
      <c r="U184" s="1537"/>
      <c r="V184" s="1537"/>
      <c r="W184" s="1537"/>
      <c r="X184" s="1538"/>
      <c r="Y184" s="1542"/>
      <c r="Z184" s="1543"/>
      <c r="AA184" s="848"/>
      <c r="AB184" s="1539"/>
      <c r="AC184" s="1544"/>
    </row>
    <row r="185" spans="1:29" outlineLevel="1">
      <c r="A185" s="105">
        <v>2413</v>
      </c>
      <c r="B185" s="164" t="s">
        <v>1338</v>
      </c>
      <c r="C185" s="1531"/>
      <c r="D185" s="848"/>
      <c r="E185" s="1532"/>
      <c r="F185" s="1536"/>
      <c r="G185" s="1533"/>
      <c r="H185" s="1534"/>
      <c r="I185" s="1535"/>
      <c r="J185" s="1536"/>
      <c r="K185" s="1536"/>
      <c r="L185" s="1537"/>
      <c r="M185" s="1536"/>
      <c r="N185" s="1536"/>
      <c r="O185" s="1538"/>
      <c r="P185" s="848"/>
      <c r="Q185" s="1539"/>
      <c r="R185" s="1540"/>
      <c r="S185" s="848"/>
      <c r="T185" s="1541"/>
      <c r="U185" s="1537"/>
      <c r="V185" s="1537"/>
      <c r="W185" s="1537"/>
      <c r="X185" s="1538"/>
      <c r="Y185" s="1542"/>
      <c r="Z185" s="1543"/>
      <c r="AA185" s="848"/>
      <c r="AB185" s="1539"/>
      <c r="AC185" s="1544"/>
    </row>
    <row r="186" spans="1:29" outlineLevel="1">
      <c r="A186" s="105">
        <v>2500</v>
      </c>
      <c r="B186" s="164" t="s">
        <v>1339</v>
      </c>
      <c r="C186" s="1531"/>
      <c r="D186" s="848"/>
      <c r="E186" s="1532"/>
      <c r="F186" s="1536"/>
      <c r="G186" s="1533"/>
      <c r="H186" s="1534"/>
      <c r="I186" s="1535"/>
      <c r="J186" s="1536"/>
      <c r="K186" s="1536"/>
      <c r="L186" s="1537"/>
      <c r="M186" s="1536"/>
      <c r="N186" s="1536"/>
      <c r="O186" s="1538"/>
      <c r="P186" s="848"/>
      <c r="Q186" s="1539"/>
      <c r="R186" s="1540"/>
      <c r="S186" s="848"/>
      <c r="T186" s="1541"/>
      <c r="U186" s="1537"/>
      <c r="V186" s="1537"/>
      <c r="W186" s="1537"/>
      <c r="X186" s="1538"/>
      <c r="Y186" s="1542"/>
      <c r="Z186" s="1543"/>
      <c r="AA186" s="848"/>
      <c r="AB186" s="1539"/>
      <c r="AC186" s="1544"/>
    </row>
    <row r="187" spans="1:29" outlineLevel="1">
      <c r="A187" s="105">
        <v>2501</v>
      </c>
      <c r="B187" s="164" t="s">
        <v>1339</v>
      </c>
      <c r="C187" s="1531"/>
      <c r="D187" s="848"/>
      <c r="E187" s="1532"/>
      <c r="F187" s="1536"/>
      <c r="G187" s="1533"/>
      <c r="H187" s="1534"/>
      <c r="I187" s="1535"/>
      <c r="J187" s="1536"/>
      <c r="K187" s="1536"/>
      <c r="L187" s="1537"/>
      <c r="M187" s="1536"/>
      <c r="N187" s="1536"/>
      <c r="O187" s="1538"/>
      <c r="P187" s="848"/>
      <c r="Q187" s="1539"/>
      <c r="R187" s="1540"/>
      <c r="S187" s="848"/>
      <c r="T187" s="1541"/>
      <c r="U187" s="1537"/>
      <c r="V187" s="1537"/>
      <c r="W187" s="1537"/>
      <c r="X187" s="1538"/>
      <c r="Y187" s="1542"/>
      <c r="Z187" s="1543"/>
      <c r="AA187" s="848"/>
      <c r="AB187" s="1539"/>
      <c r="AC187" s="1544"/>
    </row>
    <row r="188" spans="1:29" outlineLevel="1">
      <c r="A188" s="105">
        <v>2502</v>
      </c>
      <c r="B188" s="164" t="s">
        <v>1339</v>
      </c>
      <c r="C188" s="1531"/>
      <c r="D188" s="848"/>
      <c r="E188" s="1532"/>
      <c r="F188" s="1536"/>
      <c r="G188" s="1533"/>
      <c r="H188" s="1534"/>
      <c r="I188" s="1535"/>
      <c r="J188" s="1536"/>
      <c r="K188" s="1536"/>
      <c r="L188" s="1537"/>
      <c r="M188" s="1536"/>
      <c r="N188" s="1536"/>
      <c r="O188" s="1538"/>
      <c r="P188" s="848"/>
      <c r="Q188" s="1539"/>
      <c r="R188" s="1540"/>
      <c r="S188" s="848"/>
      <c r="T188" s="1541"/>
      <c r="U188" s="1537"/>
      <c r="V188" s="1537"/>
      <c r="W188" s="1537"/>
      <c r="X188" s="1538"/>
      <c r="Y188" s="1542"/>
      <c r="Z188" s="1543"/>
      <c r="AA188" s="848"/>
      <c r="AB188" s="1539"/>
      <c r="AC188" s="1544"/>
    </row>
    <row r="189" spans="1:29" outlineLevel="1">
      <c r="A189" s="105">
        <v>2504</v>
      </c>
      <c r="B189" s="164" t="s">
        <v>1339</v>
      </c>
      <c r="C189" s="1531"/>
      <c r="D189" s="848"/>
      <c r="E189" s="1532"/>
      <c r="F189" s="1536"/>
      <c r="G189" s="1533"/>
      <c r="H189" s="1534"/>
      <c r="I189" s="1535"/>
      <c r="J189" s="1536"/>
      <c r="K189" s="1536"/>
      <c r="L189" s="1537"/>
      <c r="M189" s="1536"/>
      <c r="N189" s="1536"/>
      <c r="O189" s="1538"/>
      <c r="P189" s="848"/>
      <c r="Q189" s="1539"/>
      <c r="R189" s="1540"/>
      <c r="S189" s="848"/>
      <c r="T189" s="1541"/>
      <c r="U189" s="1537"/>
      <c r="V189" s="1537"/>
      <c r="W189" s="1537"/>
      <c r="X189" s="1538"/>
      <c r="Y189" s="1542"/>
      <c r="Z189" s="1543"/>
      <c r="AA189" s="848"/>
      <c r="AB189" s="1539"/>
      <c r="AC189" s="1544"/>
    </row>
    <row r="190" spans="1:29" outlineLevel="1">
      <c r="A190" s="105">
        <v>2505</v>
      </c>
      <c r="B190" s="164" t="s">
        <v>1339</v>
      </c>
      <c r="C190" s="1531"/>
      <c r="D190" s="848"/>
      <c r="E190" s="1532"/>
      <c r="F190" s="1536"/>
      <c r="G190" s="1533"/>
      <c r="H190" s="1534"/>
      <c r="I190" s="1535"/>
      <c r="J190" s="1536"/>
      <c r="K190" s="1536"/>
      <c r="L190" s="1537"/>
      <c r="M190" s="1536"/>
      <c r="N190" s="1536"/>
      <c r="O190" s="1538"/>
      <c r="P190" s="848"/>
      <c r="Q190" s="1539"/>
      <c r="R190" s="1540"/>
      <c r="S190" s="848"/>
      <c r="T190" s="1541"/>
      <c r="U190" s="1537"/>
      <c r="V190" s="1537"/>
      <c r="W190" s="1537"/>
      <c r="X190" s="1538"/>
      <c r="Y190" s="1542"/>
      <c r="Z190" s="1543"/>
      <c r="AA190" s="848"/>
      <c r="AB190" s="1539"/>
      <c r="AC190" s="1544"/>
    </row>
    <row r="191" spans="1:29" outlineLevel="1">
      <c r="A191" s="105">
        <v>2506</v>
      </c>
      <c r="B191" s="164" t="s">
        <v>1341</v>
      </c>
      <c r="C191" s="1531"/>
      <c r="D191" s="848"/>
      <c r="E191" s="1532"/>
      <c r="F191" s="1536"/>
      <c r="G191" s="1533"/>
      <c r="H191" s="1534"/>
      <c r="I191" s="1535"/>
      <c r="J191" s="1536"/>
      <c r="K191" s="1536"/>
      <c r="L191" s="1537"/>
      <c r="M191" s="1536"/>
      <c r="N191" s="1536"/>
      <c r="O191" s="1538"/>
      <c r="P191" s="848"/>
      <c r="Q191" s="1539"/>
      <c r="R191" s="1540"/>
      <c r="S191" s="848"/>
      <c r="T191" s="1541"/>
      <c r="U191" s="1537"/>
      <c r="V191" s="1537"/>
      <c r="W191" s="1537"/>
      <c r="X191" s="1538"/>
      <c r="Y191" s="1542"/>
      <c r="Z191" s="1543"/>
      <c r="AA191" s="848"/>
      <c r="AB191" s="1539"/>
      <c r="AC191" s="1544"/>
    </row>
    <row r="192" spans="1:29" outlineLevel="1">
      <c r="A192" s="105">
        <v>2507</v>
      </c>
      <c r="B192" s="164" t="s">
        <v>1342</v>
      </c>
      <c r="C192" s="1531"/>
      <c r="D192" s="848"/>
      <c r="E192" s="1532"/>
      <c r="F192" s="1536"/>
      <c r="G192" s="1533"/>
      <c r="H192" s="1534"/>
      <c r="I192" s="1535"/>
      <c r="J192" s="1536"/>
      <c r="K192" s="1536"/>
      <c r="L192" s="1537"/>
      <c r="M192" s="1536"/>
      <c r="N192" s="1536"/>
      <c r="O192" s="1538"/>
      <c r="P192" s="848"/>
      <c r="Q192" s="1539"/>
      <c r="R192" s="1540"/>
      <c r="S192" s="848"/>
      <c r="T192" s="1541"/>
      <c r="U192" s="1537"/>
      <c r="V192" s="1537"/>
      <c r="W192" s="1537"/>
      <c r="X192" s="1538"/>
      <c r="Y192" s="1542"/>
      <c r="Z192" s="1543"/>
      <c r="AA192" s="848"/>
      <c r="AB192" s="1539"/>
      <c r="AC192" s="1544"/>
    </row>
    <row r="193" spans="1:29" outlineLevel="1">
      <c r="A193" s="105">
        <v>2508</v>
      </c>
      <c r="B193" s="164" t="s">
        <v>1342</v>
      </c>
      <c r="C193" s="1531"/>
      <c r="D193" s="848"/>
      <c r="E193" s="1532"/>
      <c r="F193" s="1536"/>
      <c r="G193" s="1533"/>
      <c r="H193" s="1534"/>
      <c r="I193" s="1535"/>
      <c r="J193" s="1536"/>
      <c r="K193" s="1536"/>
      <c r="L193" s="1537"/>
      <c r="M193" s="1536"/>
      <c r="N193" s="1536"/>
      <c r="O193" s="1538"/>
      <c r="P193" s="848"/>
      <c r="Q193" s="1539"/>
      <c r="R193" s="1540"/>
      <c r="S193" s="848"/>
      <c r="T193" s="1541"/>
      <c r="U193" s="1537"/>
      <c r="V193" s="1537"/>
      <c r="W193" s="1537"/>
      <c r="X193" s="1538"/>
      <c r="Y193" s="1542"/>
      <c r="Z193" s="1543"/>
      <c r="AA193" s="848"/>
      <c r="AB193" s="1539"/>
      <c r="AC193" s="1544"/>
    </row>
    <row r="194" spans="1:29" outlineLevel="1">
      <c r="A194" s="105">
        <v>2510</v>
      </c>
      <c r="B194" s="164" t="s">
        <v>1342</v>
      </c>
      <c r="C194" s="1531"/>
      <c r="D194" s="848"/>
      <c r="E194" s="1532"/>
      <c r="F194" s="1536"/>
      <c r="G194" s="1533"/>
      <c r="H194" s="1534"/>
      <c r="I194" s="1535"/>
      <c r="J194" s="1536"/>
      <c r="K194" s="1536"/>
      <c r="L194" s="1537"/>
      <c r="M194" s="1536"/>
      <c r="N194" s="1536"/>
      <c r="O194" s="1538"/>
      <c r="P194" s="848"/>
      <c r="Q194" s="1539"/>
      <c r="R194" s="1540"/>
      <c r="S194" s="848"/>
      <c r="T194" s="1541"/>
      <c r="U194" s="1537"/>
      <c r="V194" s="1537"/>
      <c r="W194" s="1537"/>
      <c r="X194" s="1538"/>
      <c r="Y194" s="1542"/>
      <c r="Z194" s="1543"/>
      <c r="AA194" s="848"/>
      <c r="AB194" s="1539"/>
      <c r="AC194" s="1544"/>
    </row>
    <row r="195" spans="1:29" outlineLevel="1">
      <c r="A195" s="105">
        <v>2511</v>
      </c>
      <c r="B195" s="164" t="s">
        <v>1342</v>
      </c>
      <c r="C195" s="1531"/>
      <c r="D195" s="848"/>
      <c r="E195" s="1532"/>
      <c r="F195" s="1536"/>
      <c r="G195" s="1533"/>
      <c r="H195" s="1534"/>
      <c r="I195" s="1535"/>
      <c r="J195" s="1536"/>
      <c r="K195" s="1536"/>
      <c r="L195" s="1537"/>
      <c r="M195" s="1536"/>
      <c r="N195" s="1536"/>
      <c r="O195" s="1538"/>
      <c r="P195" s="848"/>
      <c r="Q195" s="1539"/>
      <c r="R195" s="1540"/>
      <c r="S195" s="848"/>
      <c r="T195" s="1541"/>
      <c r="U195" s="1537"/>
      <c r="V195" s="1537"/>
      <c r="W195" s="1537"/>
      <c r="X195" s="1538"/>
      <c r="Y195" s="1542"/>
      <c r="Z195" s="1543"/>
      <c r="AA195" s="848"/>
      <c r="AB195" s="1539"/>
      <c r="AC195" s="1544"/>
    </row>
    <row r="196" spans="1:29" outlineLevel="1">
      <c r="A196" s="105">
        <v>2512</v>
      </c>
      <c r="B196" s="164" t="s">
        <v>1339</v>
      </c>
      <c r="C196" s="1531"/>
      <c r="D196" s="848"/>
      <c r="E196" s="1545"/>
      <c r="F196" s="1548"/>
      <c r="G196" s="1546"/>
      <c r="H196" s="1534"/>
      <c r="I196" s="1547"/>
      <c r="J196" s="1548"/>
      <c r="K196" s="1548"/>
      <c r="L196" s="1549"/>
      <c r="M196" s="1548"/>
      <c r="N196" s="1548"/>
      <c r="O196" s="1550"/>
      <c r="P196" s="848"/>
      <c r="Q196" s="1551"/>
      <c r="R196" s="1552"/>
      <c r="S196" s="848"/>
      <c r="T196" s="1553"/>
      <c r="U196" s="1549"/>
      <c r="V196" s="1549"/>
      <c r="W196" s="1549"/>
      <c r="X196" s="1550"/>
      <c r="Y196" s="1542"/>
      <c r="Z196" s="1554"/>
      <c r="AA196" s="848"/>
      <c r="AB196" s="1551"/>
      <c r="AC196" s="1555"/>
    </row>
    <row r="197" spans="1:29" outlineLevel="1">
      <c r="A197" s="105">
        <v>2513</v>
      </c>
      <c r="B197" s="164" t="s">
        <v>1341</v>
      </c>
      <c r="C197" s="1531"/>
      <c r="D197" s="848"/>
      <c r="E197" s="1532"/>
      <c r="F197" s="1536"/>
      <c r="G197" s="1533"/>
      <c r="H197" s="1534"/>
      <c r="I197" s="1535"/>
      <c r="J197" s="1536"/>
      <c r="K197" s="1536"/>
      <c r="L197" s="1537"/>
      <c r="M197" s="1536"/>
      <c r="N197" s="1536"/>
      <c r="O197" s="1538"/>
      <c r="P197" s="848"/>
      <c r="Q197" s="1539"/>
      <c r="R197" s="1540"/>
      <c r="S197" s="848"/>
      <c r="T197" s="1541"/>
      <c r="U197" s="1537"/>
      <c r="V197" s="1537"/>
      <c r="W197" s="1537"/>
      <c r="X197" s="1538"/>
      <c r="Y197" s="1542"/>
      <c r="Z197" s="1543"/>
      <c r="AA197" s="848"/>
      <c r="AB197" s="1539"/>
      <c r="AC197" s="1544"/>
    </row>
    <row r="198" spans="1:29" outlineLevel="1">
      <c r="A198" s="105">
        <v>2515</v>
      </c>
      <c r="B198" s="164" t="s">
        <v>1343</v>
      </c>
      <c r="C198" s="1531"/>
      <c r="D198" s="848"/>
      <c r="E198" s="1532"/>
      <c r="F198" s="1536"/>
      <c r="G198" s="1533"/>
      <c r="H198" s="1534"/>
      <c r="I198" s="1535"/>
      <c r="J198" s="1536"/>
      <c r="K198" s="1536"/>
      <c r="L198" s="1537"/>
      <c r="M198" s="1536"/>
      <c r="N198" s="1536"/>
      <c r="O198" s="1538"/>
      <c r="P198" s="848"/>
      <c r="Q198" s="1539"/>
      <c r="R198" s="1540"/>
      <c r="S198" s="848"/>
      <c r="T198" s="1541"/>
      <c r="U198" s="1537"/>
      <c r="V198" s="1537"/>
      <c r="W198" s="1537"/>
      <c r="X198" s="1538"/>
      <c r="Y198" s="1542"/>
      <c r="Z198" s="1543"/>
      <c r="AA198" s="848"/>
      <c r="AB198" s="1539"/>
      <c r="AC198" s="1544"/>
    </row>
    <row r="199" spans="1:29" outlineLevel="1">
      <c r="A199" s="105">
        <v>2516</v>
      </c>
      <c r="B199" s="164" t="s">
        <v>1344</v>
      </c>
      <c r="C199" s="1531"/>
      <c r="D199" s="848"/>
      <c r="E199" s="1532"/>
      <c r="F199" s="1536"/>
      <c r="G199" s="1533"/>
      <c r="H199" s="1534"/>
      <c r="I199" s="1535"/>
      <c r="J199" s="1536"/>
      <c r="K199" s="1536"/>
      <c r="L199" s="1537"/>
      <c r="M199" s="1536"/>
      <c r="N199" s="1536"/>
      <c r="O199" s="1538"/>
      <c r="P199" s="848"/>
      <c r="Q199" s="1539"/>
      <c r="R199" s="1540"/>
      <c r="S199" s="848"/>
      <c r="T199" s="1541"/>
      <c r="U199" s="1537"/>
      <c r="V199" s="1537"/>
      <c r="W199" s="1537"/>
      <c r="X199" s="1538"/>
      <c r="Y199" s="1542"/>
      <c r="Z199" s="1543"/>
      <c r="AA199" s="848"/>
      <c r="AB199" s="1539"/>
      <c r="AC199" s="1544"/>
    </row>
    <row r="200" spans="1:29" outlineLevel="1">
      <c r="A200" s="105">
        <v>2517</v>
      </c>
      <c r="B200" s="164" t="s">
        <v>1340</v>
      </c>
      <c r="C200" s="1531"/>
      <c r="D200" s="848"/>
      <c r="E200" s="1532"/>
      <c r="F200" s="1536"/>
      <c r="G200" s="1533"/>
      <c r="H200" s="1534"/>
      <c r="I200" s="1535"/>
      <c r="J200" s="1536"/>
      <c r="K200" s="1536"/>
      <c r="L200" s="1537"/>
      <c r="M200" s="1536"/>
      <c r="N200" s="1536"/>
      <c r="O200" s="1538"/>
      <c r="P200" s="848"/>
      <c r="Q200" s="1539"/>
      <c r="R200" s="1540"/>
      <c r="S200" s="848"/>
      <c r="T200" s="1541"/>
      <c r="U200" s="1537"/>
      <c r="V200" s="1537"/>
      <c r="W200" s="1537"/>
      <c r="X200" s="1538"/>
      <c r="Y200" s="1542"/>
      <c r="Z200" s="1543"/>
      <c r="AA200" s="848"/>
      <c r="AB200" s="1539"/>
      <c r="AC200" s="1544"/>
    </row>
    <row r="201" spans="1:29" outlineLevel="1">
      <c r="A201" s="105">
        <v>2519</v>
      </c>
      <c r="B201" s="164" t="s">
        <v>1342</v>
      </c>
      <c r="C201" s="1531"/>
      <c r="D201" s="848"/>
      <c r="E201" s="770"/>
      <c r="F201" s="1697"/>
      <c r="G201" s="776"/>
      <c r="H201" s="1534"/>
      <c r="I201" s="1564"/>
      <c r="J201" s="146"/>
      <c r="K201" s="146"/>
      <c r="L201" s="146"/>
      <c r="M201" s="146"/>
      <c r="N201" s="146"/>
      <c r="O201" s="1565"/>
      <c r="P201" s="848"/>
      <c r="Q201" s="770"/>
      <c r="R201" s="776"/>
      <c r="S201" s="848"/>
      <c r="T201" s="1564"/>
      <c r="U201" s="146"/>
      <c r="V201" s="146"/>
      <c r="W201" s="146"/>
      <c r="X201" s="1565"/>
      <c r="Y201" s="1542"/>
      <c r="Z201" s="1566"/>
      <c r="AA201" s="848"/>
      <c r="AB201" s="770"/>
      <c r="AC201" s="691"/>
    </row>
    <row r="202" spans="1:29" outlineLevel="1">
      <c r="A202" s="105">
        <v>2520</v>
      </c>
      <c r="B202" s="164" t="s">
        <v>1339</v>
      </c>
      <c r="C202" s="1531"/>
      <c r="D202" s="848"/>
      <c r="E202" s="1532"/>
      <c r="F202" s="1536"/>
      <c r="G202" s="1533"/>
      <c r="H202" s="1534"/>
      <c r="I202" s="1535"/>
      <c r="J202" s="1536"/>
      <c r="K202" s="1536"/>
      <c r="L202" s="1537"/>
      <c r="M202" s="1536"/>
      <c r="N202" s="1536"/>
      <c r="O202" s="1538"/>
      <c r="P202" s="848"/>
      <c r="Q202" s="1539"/>
      <c r="R202" s="1540"/>
      <c r="S202" s="848"/>
      <c r="T202" s="1541"/>
      <c r="U202" s="1537"/>
      <c r="V202" s="1537"/>
      <c r="W202" s="1537"/>
      <c r="X202" s="1538"/>
      <c r="Y202" s="1542"/>
      <c r="Z202" s="1543"/>
      <c r="AA202" s="848"/>
      <c r="AB202" s="1539"/>
      <c r="AC202" s="1544"/>
    </row>
    <row r="203" spans="1:29" outlineLevel="1">
      <c r="A203" s="105">
        <v>2521</v>
      </c>
      <c r="B203" s="164" t="s">
        <v>1342</v>
      </c>
      <c r="C203" s="1531"/>
      <c r="D203" s="848"/>
      <c r="E203" s="1532"/>
      <c r="F203" s="1536"/>
      <c r="G203" s="1533"/>
      <c r="H203" s="1534"/>
      <c r="I203" s="1535"/>
      <c r="J203" s="1536"/>
      <c r="K203" s="1536"/>
      <c r="L203" s="1537"/>
      <c r="M203" s="1536"/>
      <c r="N203" s="1536"/>
      <c r="O203" s="1538"/>
      <c r="P203" s="848"/>
      <c r="Q203" s="1539"/>
      <c r="R203" s="1540"/>
      <c r="S203" s="848"/>
      <c r="T203" s="1541"/>
      <c r="U203" s="1537"/>
      <c r="V203" s="1537"/>
      <c r="W203" s="1537"/>
      <c r="X203" s="1538"/>
      <c r="Y203" s="1542"/>
      <c r="Z203" s="1543"/>
      <c r="AA203" s="848"/>
      <c r="AB203" s="1539"/>
      <c r="AC203" s="1544"/>
    </row>
    <row r="204" spans="1:29" outlineLevel="1">
      <c r="A204" s="105">
        <v>2523</v>
      </c>
      <c r="B204" s="164" t="s">
        <v>1345</v>
      </c>
      <c r="C204" s="1531"/>
      <c r="D204" s="848"/>
      <c r="E204" s="1532"/>
      <c r="F204" s="1536"/>
      <c r="G204" s="1533"/>
      <c r="H204" s="1534"/>
      <c r="I204" s="1535"/>
      <c r="J204" s="1536"/>
      <c r="K204" s="1536"/>
      <c r="L204" s="1537"/>
      <c r="M204" s="1536"/>
      <c r="N204" s="1536"/>
      <c r="O204" s="1538"/>
      <c r="P204" s="848"/>
      <c r="Q204" s="1539"/>
      <c r="R204" s="1540"/>
      <c r="S204" s="848"/>
      <c r="T204" s="1541"/>
      <c r="U204" s="1537"/>
      <c r="V204" s="1537"/>
      <c r="W204" s="1537"/>
      <c r="X204" s="1538"/>
      <c r="Y204" s="1542"/>
      <c r="Z204" s="1543"/>
      <c r="AA204" s="848"/>
      <c r="AB204" s="1539"/>
      <c r="AC204" s="1544"/>
    </row>
    <row r="205" spans="1:29" outlineLevel="1">
      <c r="A205" s="105">
        <v>2524</v>
      </c>
      <c r="B205" s="164" t="s">
        <v>1345</v>
      </c>
      <c r="C205" s="1531"/>
      <c r="D205" s="848"/>
      <c r="E205" s="1532"/>
      <c r="F205" s="1536"/>
      <c r="G205" s="1533"/>
      <c r="H205" s="1534"/>
      <c r="I205" s="1535"/>
      <c r="J205" s="1536"/>
      <c r="K205" s="1536"/>
      <c r="L205" s="1537"/>
      <c r="M205" s="1536"/>
      <c r="N205" s="1536"/>
      <c r="O205" s="1538"/>
      <c r="P205" s="848"/>
      <c r="Q205" s="1539"/>
      <c r="R205" s="1540"/>
      <c r="S205" s="848"/>
      <c r="T205" s="1541"/>
      <c r="U205" s="1537"/>
      <c r="V205" s="1537"/>
      <c r="W205" s="1537"/>
      <c r="X205" s="1538"/>
      <c r="Y205" s="1542"/>
      <c r="Z205" s="1543"/>
      <c r="AA205" s="848"/>
      <c r="AB205" s="1539"/>
      <c r="AC205" s="1544"/>
    </row>
    <row r="206" spans="1:29" outlineLevel="1">
      <c r="A206" s="105">
        <v>2525</v>
      </c>
      <c r="B206" s="164" t="s">
        <v>1345</v>
      </c>
      <c r="C206" s="1531"/>
      <c r="D206" s="848"/>
      <c r="E206" s="1532"/>
      <c r="F206" s="1536"/>
      <c r="G206" s="1533"/>
      <c r="H206" s="1534"/>
      <c r="I206" s="1535"/>
      <c r="J206" s="1536"/>
      <c r="K206" s="1536"/>
      <c r="L206" s="1537"/>
      <c r="M206" s="1536"/>
      <c r="N206" s="1536"/>
      <c r="O206" s="1538"/>
      <c r="P206" s="848"/>
      <c r="Q206" s="1539"/>
      <c r="R206" s="1540"/>
      <c r="S206" s="848"/>
      <c r="T206" s="1541"/>
      <c r="U206" s="1537"/>
      <c r="V206" s="1537"/>
      <c r="W206" s="1537"/>
      <c r="X206" s="1538"/>
      <c r="Y206" s="1542"/>
      <c r="Z206" s="1543"/>
      <c r="AA206" s="848"/>
      <c r="AB206" s="1539"/>
      <c r="AC206" s="1544"/>
    </row>
    <row r="207" spans="1:29" outlineLevel="1">
      <c r="A207" s="105">
        <v>2526</v>
      </c>
      <c r="B207" s="164" t="s">
        <v>1339</v>
      </c>
      <c r="C207" s="1531"/>
      <c r="D207" s="848"/>
      <c r="E207" s="1532"/>
      <c r="F207" s="1536"/>
      <c r="G207" s="1533"/>
      <c r="H207" s="1534"/>
      <c r="I207" s="1535"/>
      <c r="J207" s="1536"/>
      <c r="K207" s="1536"/>
      <c r="L207" s="1537"/>
      <c r="M207" s="1536"/>
      <c r="N207" s="1536"/>
      <c r="O207" s="1538"/>
      <c r="P207" s="848"/>
      <c r="Q207" s="1539"/>
      <c r="R207" s="1540"/>
      <c r="S207" s="848"/>
      <c r="T207" s="1541"/>
      <c r="U207" s="1537"/>
      <c r="V207" s="1537"/>
      <c r="W207" s="1537"/>
      <c r="X207" s="1538"/>
      <c r="Y207" s="1542"/>
      <c r="Z207" s="1543"/>
      <c r="AA207" s="848"/>
      <c r="AB207" s="1539"/>
      <c r="AC207" s="1544"/>
    </row>
    <row r="208" spans="1:29" outlineLevel="1">
      <c r="A208" s="105">
        <v>2527</v>
      </c>
      <c r="B208" s="164" t="s">
        <v>1342</v>
      </c>
      <c r="C208" s="1531"/>
      <c r="D208" s="848"/>
      <c r="E208" s="770"/>
      <c r="F208" s="1697"/>
      <c r="G208" s="776"/>
      <c r="H208" s="1534"/>
      <c r="I208" s="1564"/>
      <c r="J208" s="146"/>
      <c r="K208" s="146"/>
      <c r="L208" s="146"/>
      <c r="M208" s="146"/>
      <c r="N208" s="146"/>
      <c r="O208" s="1565"/>
      <c r="P208" s="848"/>
      <c r="Q208" s="770"/>
      <c r="R208" s="776"/>
      <c r="S208" s="848"/>
      <c r="T208" s="1564"/>
      <c r="U208" s="146"/>
      <c r="V208" s="146"/>
      <c r="W208" s="146"/>
      <c r="X208" s="1565"/>
      <c r="Y208" s="1542"/>
      <c r="Z208" s="1566"/>
      <c r="AA208" s="848"/>
      <c r="AB208" s="770"/>
      <c r="AC208" s="691"/>
    </row>
    <row r="209" spans="1:29" outlineLevel="1">
      <c r="A209" s="105">
        <v>2528</v>
      </c>
      <c r="B209" s="164" t="s">
        <v>1339</v>
      </c>
      <c r="C209" s="1531"/>
      <c r="D209" s="848"/>
      <c r="E209" s="1532"/>
      <c r="F209" s="1536"/>
      <c r="G209" s="1533"/>
      <c r="H209" s="1534"/>
      <c r="I209" s="1535"/>
      <c r="J209" s="1536"/>
      <c r="K209" s="1536"/>
      <c r="L209" s="1537"/>
      <c r="M209" s="1536"/>
      <c r="N209" s="1536"/>
      <c r="O209" s="1538"/>
      <c r="P209" s="848"/>
      <c r="Q209" s="1539"/>
      <c r="R209" s="1540"/>
      <c r="S209" s="848"/>
      <c r="T209" s="1541"/>
      <c r="U209" s="1537"/>
      <c r="V209" s="1537"/>
      <c r="W209" s="1537"/>
      <c r="X209" s="1538"/>
      <c r="Y209" s="1542"/>
      <c r="Z209" s="1543"/>
      <c r="AA209" s="848"/>
      <c r="AB209" s="1539"/>
      <c r="AC209" s="1544"/>
    </row>
    <row r="210" spans="1:29" outlineLevel="1">
      <c r="A210" s="105">
        <v>2529</v>
      </c>
      <c r="B210" s="164" t="s">
        <v>1340</v>
      </c>
      <c r="C210" s="1531"/>
      <c r="D210" s="848"/>
      <c r="E210" s="1532"/>
      <c r="F210" s="1536"/>
      <c r="G210" s="1533"/>
      <c r="H210" s="1534"/>
      <c r="I210" s="1535"/>
      <c r="J210" s="1536"/>
      <c r="K210" s="1536"/>
      <c r="L210" s="1537"/>
      <c r="M210" s="1536"/>
      <c r="N210" s="1536"/>
      <c r="O210" s="1538"/>
      <c r="P210" s="848"/>
      <c r="Q210" s="1539"/>
      <c r="R210" s="1540"/>
      <c r="S210" s="848"/>
      <c r="T210" s="1541"/>
      <c r="U210" s="1537"/>
      <c r="V210" s="1537"/>
      <c r="W210" s="1537"/>
      <c r="X210" s="1538"/>
      <c r="Y210" s="1542"/>
      <c r="Z210" s="1543"/>
      <c r="AA210" s="848"/>
      <c r="AB210" s="1539"/>
      <c r="AC210" s="1544"/>
    </row>
    <row r="211" spans="1:29" outlineLevel="1">
      <c r="A211" s="105">
        <v>2530</v>
      </c>
      <c r="B211" s="164" t="s">
        <v>1340</v>
      </c>
      <c r="C211" s="1531"/>
      <c r="D211" s="848"/>
      <c r="E211" s="1532"/>
      <c r="F211" s="1536"/>
      <c r="G211" s="1533"/>
      <c r="H211" s="1534"/>
      <c r="I211" s="1535"/>
      <c r="J211" s="1536"/>
      <c r="K211" s="1536"/>
      <c r="L211" s="1537"/>
      <c r="M211" s="1536"/>
      <c r="N211" s="1536"/>
      <c r="O211" s="1538"/>
      <c r="P211" s="848"/>
      <c r="Q211" s="1539"/>
      <c r="R211" s="1540"/>
      <c r="S211" s="848"/>
      <c r="T211" s="1541"/>
      <c r="U211" s="1537"/>
      <c r="V211" s="1537"/>
      <c r="W211" s="1537"/>
      <c r="X211" s="1538"/>
      <c r="Y211" s="1542"/>
      <c r="Z211" s="1543"/>
      <c r="AA211" s="848"/>
      <c r="AB211" s="1539"/>
      <c r="AC211" s="1544"/>
    </row>
    <row r="212" spans="1:29" outlineLevel="1">
      <c r="A212" s="105">
        <v>2531</v>
      </c>
      <c r="B212" s="164" t="s">
        <v>1339</v>
      </c>
      <c r="C212" s="1531"/>
      <c r="D212" s="848"/>
      <c r="E212" s="1532"/>
      <c r="F212" s="1536"/>
      <c r="G212" s="1533"/>
      <c r="H212" s="1534"/>
      <c r="I212" s="1535"/>
      <c r="J212" s="1536"/>
      <c r="K212" s="1536"/>
      <c r="L212" s="1537"/>
      <c r="M212" s="1536"/>
      <c r="N212" s="1536"/>
      <c r="O212" s="1538"/>
      <c r="P212" s="848"/>
      <c r="Q212" s="1539"/>
      <c r="R212" s="1540"/>
      <c r="S212" s="848"/>
      <c r="T212" s="1541"/>
      <c r="U212" s="1537"/>
      <c r="V212" s="1537"/>
      <c r="W212" s="1537"/>
      <c r="X212" s="1538"/>
      <c r="Y212" s="1542"/>
      <c r="Z212" s="1543"/>
      <c r="AA212" s="848"/>
      <c r="AB212" s="1539"/>
      <c r="AC212" s="1544"/>
    </row>
    <row r="213" spans="1:29" outlineLevel="1">
      <c r="A213" s="105">
        <v>2532</v>
      </c>
      <c r="B213" s="164" t="s">
        <v>1339</v>
      </c>
      <c r="C213" s="1531"/>
      <c r="D213" s="848"/>
      <c r="E213" s="1532"/>
      <c r="F213" s="1536"/>
      <c r="G213" s="1533"/>
      <c r="H213" s="1534"/>
      <c r="I213" s="1535"/>
      <c r="J213" s="1536"/>
      <c r="K213" s="1536"/>
      <c r="L213" s="1537"/>
      <c r="M213" s="1536"/>
      <c r="N213" s="1536"/>
      <c r="O213" s="1538"/>
      <c r="P213" s="848"/>
      <c r="Q213" s="1539"/>
      <c r="R213" s="1540"/>
      <c r="S213" s="848"/>
      <c r="T213" s="1541"/>
      <c r="U213" s="1537"/>
      <c r="V213" s="1537"/>
      <c r="W213" s="1537"/>
      <c r="X213" s="1538"/>
      <c r="Y213" s="1542"/>
      <c r="Z213" s="1543"/>
      <c r="AA213" s="848"/>
      <c r="AB213" s="1539"/>
      <c r="AC213" s="1544"/>
    </row>
    <row r="214" spans="1:29" outlineLevel="1">
      <c r="A214" s="105">
        <v>2533</v>
      </c>
      <c r="B214" s="164" t="s">
        <v>1341</v>
      </c>
      <c r="C214" s="1531"/>
      <c r="D214" s="848"/>
      <c r="E214" s="1532"/>
      <c r="F214" s="1536"/>
      <c r="G214" s="1533"/>
      <c r="H214" s="1534"/>
      <c r="I214" s="1535"/>
      <c r="J214" s="1536"/>
      <c r="K214" s="1536"/>
      <c r="L214" s="1537"/>
      <c r="M214" s="1536"/>
      <c r="N214" s="1536"/>
      <c r="O214" s="1538"/>
      <c r="P214" s="848"/>
      <c r="Q214" s="1539"/>
      <c r="R214" s="1540"/>
      <c r="S214" s="848"/>
      <c r="T214" s="1541"/>
      <c r="U214" s="1537"/>
      <c r="V214" s="1537"/>
      <c r="W214" s="1537"/>
      <c r="X214" s="1538"/>
      <c r="Y214" s="1542"/>
      <c r="Z214" s="1543"/>
      <c r="AA214" s="848"/>
      <c r="AB214" s="1539"/>
      <c r="AC214" s="1544"/>
    </row>
    <row r="215" spans="1:29" s="163" customFormat="1" outlineLevel="1">
      <c r="A215" s="105">
        <v>2534</v>
      </c>
      <c r="B215" s="164" t="s">
        <v>1339</v>
      </c>
      <c r="C215" s="1531"/>
      <c r="D215" s="848"/>
      <c r="E215" s="771"/>
      <c r="F215" s="1698"/>
      <c r="G215" s="777"/>
      <c r="H215" s="1534"/>
      <c r="I215" s="1567"/>
      <c r="J215" s="781"/>
      <c r="K215" s="781"/>
      <c r="L215" s="781"/>
      <c r="M215" s="781"/>
      <c r="N215" s="781"/>
      <c r="O215" s="1568"/>
      <c r="P215" s="848"/>
      <c r="Q215" s="771"/>
      <c r="R215" s="777"/>
      <c r="S215" s="848"/>
      <c r="T215" s="1567"/>
      <c r="U215" s="781"/>
      <c r="V215" s="781"/>
      <c r="W215" s="781"/>
      <c r="X215" s="1568"/>
      <c r="Y215" s="1542"/>
      <c r="Z215" s="1569"/>
      <c r="AA215" s="848"/>
      <c r="AB215" s="771"/>
      <c r="AC215" s="692"/>
    </row>
    <row r="216" spans="1:29" outlineLevel="1">
      <c r="A216" s="105">
        <v>2535</v>
      </c>
      <c r="B216" s="164" t="s">
        <v>1339</v>
      </c>
      <c r="C216" s="1531"/>
      <c r="D216" s="848"/>
      <c r="E216" s="1532"/>
      <c r="F216" s="1536"/>
      <c r="G216" s="1533"/>
      <c r="H216" s="1534"/>
      <c r="I216" s="1535"/>
      <c r="J216" s="1536"/>
      <c r="K216" s="1536"/>
      <c r="L216" s="1537"/>
      <c r="M216" s="1536"/>
      <c r="N216" s="1536"/>
      <c r="O216" s="1538"/>
      <c r="P216" s="848"/>
      <c r="Q216" s="1539"/>
      <c r="R216" s="1540"/>
      <c r="S216" s="848"/>
      <c r="T216" s="1541"/>
      <c r="U216" s="1537"/>
      <c r="V216" s="1537"/>
      <c r="W216" s="1537"/>
      <c r="X216" s="1538"/>
      <c r="Y216" s="1542"/>
      <c r="Z216" s="1543"/>
      <c r="AA216" s="848"/>
      <c r="AB216" s="1539"/>
      <c r="AC216" s="1544"/>
    </row>
    <row r="217" spans="1:29" outlineLevel="1">
      <c r="A217" s="105">
        <v>2536</v>
      </c>
      <c r="B217" s="164" t="s">
        <v>1339</v>
      </c>
      <c r="C217" s="1531"/>
      <c r="D217" s="848"/>
      <c r="E217" s="1532"/>
      <c r="F217" s="1536"/>
      <c r="G217" s="1533"/>
      <c r="H217" s="1534"/>
      <c r="I217" s="1535"/>
      <c r="J217" s="1536"/>
      <c r="K217" s="1536"/>
      <c r="L217" s="1537"/>
      <c r="M217" s="1536"/>
      <c r="N217" s="1536"/>
      <c r="O217" s="1538"/>
      <c r="P217" s="848"/>
      <c r="Q217" s="1539"/>
      <c r="R217" s="1540"/>
      <c r="S217" s="848"/>
      <c r="T217" s="1541"/>
      <c r="U217" s="1537"/>
      <c r="V217" s="1537"/>
      <c r="W217" s="1537"/>
      <c r="X217" s="1538"/>
      <c r="Y217" s="1542"/>
      <c r="Z217" s="1543"/>
      <c r="AA217" s="848"/>
      <c r="AB217" s="1539"/>
      <c r="AC217" s="1544"/>
    </row>
    <row r="218" spans="1:29" outlineLevel="1">
      <c r="A218" s="105">
        <v>2537</v>
      </c>
      <c r="B218" s="164" t="s">
        <v>1339</v>
      </c>
      <c r="C218" s="1531"/>
      <c r="D218" s="848"/>
      <c r="E218" s="1532"/>
      <c r="F218" s="1536"/>
      <c r="G218" s="1533"/>
      <c r="H218" s="1534"/>
      <c r="I218" s="1535"/>
      <c r="J218" s="1536"/>
      <c r="K218" s="1536"/>
      <c r="L218" s="1537"/>
      <c r="M218" s="1536"/>
      <c r="N218" s="1536"/>
      <c r="O218" s="1538"/>
      <c r="P218" s="848"/>
      <c r="Q218" s="1539"/>
      <c r="R218" s="1540"/>
      <c r="S218" s="848"/>
      <c r="T218" s="1541"/>
      <c r="U218" s="1537"/>
      <c r="V218" s="1537"/>
      <c r="W218" s="1537"/>
      <c r="X218" s="1538"/>
      <c r="Y218" s="1542"/>
      <c r="Z218" s="1543"/>
      <c r="AA218" s="848"/>
      <c r="AB218" s="1539"/>
      <c r="AC218" s="1544"/>
    </row>
    <row r="219" spans="1:29" outlineLevel="1">
      <c r="A219" s="105">
        <v>2538</v>
      </c>
      <c r="B219" s="164" t="s">
        <v>1339</v>
      </c>
      <c r="C219" s="1531"/>
      <c r="D219" s="848"/>
      <c r="E219" s="1532"/>
      <c r="F219" s="1536"/>
      <c r="G219" s="1533"/>
      <c r="H219" s="1534"/>
      <c r="I219" s="1535"/>
      <c r="J219" s="1536"/>
      <c r="K219" s="1536"/>
      <c r="L219" s="1537"/>
      <c r="M219" s="1536"/>
      <c r="N219" s="1536"/>
      <c r="O219" s="1538"/>
      <c r="P219" s="848"/>
      <c r="Q219" s="1539"/>
      <c r="R219" s="1540"/>
      <c r="S219" s="848"/>
      <c r="T219" s="1541"/>
      <c r="U219" s="1537"/>
      <c r="V219" s="1537"/>
      <c r="W219" s="1537"/>
      <c r="X219" s="1538"/>
      <c r="Y219" s="1542"/>
      <c r="Z219" s="1543"/>
      <c r="AA219" s="848"/>
      <c r="AB219" s="1539"/>
      <c r="AC219" s="1544"/>
    </row>
    <row r="220" spans="1:29" outlineLevel="1">
      <c r="A220" s="105">
        <v>2539</v>
      </c>
      <c r="B220" s="164" t="s">
        <v>1339</v>
      </c>
      <c r="C220" s="1531"/>
      <c r="D220" s="848"/>
      <c r="E220" s="1532"/>
      <c r="F220" s="1536"/>
      <c r="G220" s="1533"/>
      <c r="H220" s="1534"/>
      <c r="I220" s="1535"/>
      <c r="J220" s="1536"/>
      <c r="K220" s="1536"/>
      <c r="L220" s="1537"/>
      <c r="M220" s="1536"/>
      <c r="N220" s="1536"/>
      <c r="O220" s="1538"/>
      <c r="P220" s="848"/>
      <c r="Q220" s="1539"/>
      <c r="R220" s="1540"/>
      <c r="S220" s="848"/>
      <c r="T220" s="1541"/>
      <c r="U220" s="1537"/>
      <c r="V220" s="1537"/>
      <c r="W220" s="1537"/>
      <c r="X220" s="1538"/>
      <c r="Y220" s="1542"/>
      <c r="Z220" s="1543"/>
      <c r="AA220" s="848"/>
      <c r="AB220" s="1539"/>
      <c r="AC220" s="1544"/>
    </row>
    <row r="221" spans="1:29" outlineLevel="1">
      <c r="A221" s="105">
        <v>2541</v>
      </c>
      <c r="B221" s="164" t="s">
        <v>1339</v>
      </c>
      <c r="C221" s="1531"/>
      <c r="D221" s="848"/>
      <c r="E221" s="1532"/>
      <c r="F221" s="1536"/>
      <c r="G221" s="1533"/>
      <c r="H221" s="1534"/>
      <c r="I221" s="1535"/>
      <c r="J221" s="1536"/>
      <c r="K221" s="1536"/>
      <c r="L221" s="1537"/>
      <c r="M221" s="1536"/>
      <c r="N221" s="1536"/>
      <c r="O221" s="1538"/>
      <c r="P221" s="848"/>
      <c r="Q221" s="1539"/>
      <c r="R221" s="1540"/>
      <c r="S221" s="848"/>
      <c r="T221" s="1541"/>
      <c r="U221" s="1537"/>
      <c r="V221" s="1537"/>
      <c r="W221" s="1537"/>
      <c r="X221" s="1538"/>
      <c r="Y221" s="1542"/>
      <c r="Z221" s="1543"/>
      <c r="AA221" s="848"/>
      <c r="AB221" s="1539"/>
      <c r="AC221" s="1544"/>
    </row>
    <row r="222" spans="1:29" outlineLevel="1">
      <c r="A222" s="105">
        <v>2542</v>
      </c>
      <c r="B222" s="164" t="s">
        <v>1339</v>
      </c>
      <c r="C222" s="1531"/>
      <c r="D222" s="848"/>
      <c r="E222" s="1532"/>
      <c r="F222" s="1536"/>
      <c r="G222" s="1533"/>
      <c r="H222" s="1534"/>
      <c r="I222" s="1535"/>
      <c r="J222" s="1536"/>
      <c r="K222" s="1536"/>
      <c r="L222" s="1537"/>
      <c r="M222" s="1536"/>
      <c r="N222" s="1536"/>
      <c r="O222" s="1538"/>
      <c r="P222" s="848"/>
      <c r="Q222" s="1539"/>
      <c r="R222" s="1540"/>
      <c r="S222" s="848"/>
      <c r="T222" s="1541"/>
      <c r="U222" s="1537"/>
      <c r="V222" s="1537"/>
      <c r="W222" s="1537"/>
      <c r="X222" s="1538"/>
      <c r="Y222" s="1542"/>
      <c r="Z222" s="1543"/>
      <c r="AA222" s="848"/>
      <c r="AB222" s="1539"/>
      <c r="AC222" s="1544"/>
    </row>
    <row r="223" spans="1:29" outlineLevel="1">
      <c r="A223" s="105">
        <v>2550</v>
      </c>
      <c r="B223" s="164" t="s">
        <v>1346</v>
      </c>
      <c r="C223" s="1531"/>
      <c r="D223" s="848"/>
      <c r="E223" s="1532"/>
      <c r="F223" s="1536"/>
      <c r="G223" s="1533"/>
      <c r="H223" s="1534"/>
      <c r="I223" s="1535"/>
      <c r="J223" s="1536"/>
      <c r="K223" s="1536"/>
      <c r="L223" s="1537"/>
      <c r="M223" s="1536"/>
      <c r="N223" s="1536"/>
      <c r="O223" s="1538"/>
      <c r="P223" s="848"/>
      <c r="Q223" s="1539"/>
      <c r="R223" s="1540"/>
      <c r="S223" s="848"/>
      <c r="T223" s="1541"/>
      <c r="U223" s="1537"/>
      <c r="V223" s="1537"/>
      <c r="W223" s="1537"/>
      <c r="X223" s="1538"/>
      <c r="Y223" s="1542"/>
      <c r="Z223" s="1543"/>
      <c r="AA223" s="848"/>
      <c r="AB223" s="1539"/>
      <c r="AC223" s="1544"/>
    </row>
    <row r="224" spans="1:29" outlineLevel="1">
      <c r="A224" s="105">
        <v>2551</v>
      </c>
      <c r="B224" s="164" t="s">
        <v>1346</v>
      </c>
      <c r="C224" s="1531"/>
      <c r="D224" s="848"/>
      <c r="E224" s="1532"/>
      <c r="F224" s="1536"/>
      <c r="G224" s="1533"/>
      <c r="H224" s="1534"/>
      <c r="I224" s="1535"/>
      <c r="J224" s="1536"/>
      <c r="K224" s="1536"/>
      <c r="L224" s="1537"/>
      <c r="M224" s="1536"/>
      <c r="N224" s="1536"/>
      <c r="O224" s="1538"/>
      <c r="P224" s="848"/>
      <c r="Q224" s="1539"/>
      <c r="R224" s="1540"/>
      <c r="S224" s="848"/>
      <c r="T224" s="1541"/>
      <c r="U224" s="1537"/>
      <c r="V224" s="1537"/>
      <c r="W224" s="1537"/>
      <c r="X224" s="1538"/>
      <c r="Y224" s="1542"/>
      <c r="Z224" s="1543"/>
      <c r="AA224" s="848"/>
      <c r="AB224" s="1539"/>
      <c r="AC224" s="1544"/>
    </row>
    <row r="225" spans="1:30" outlineLevel="1">
      <c r="A225" s="105">
        <v>2552</v>
      </c>
      <c r="B225" s="164" t="s">
        <v>1346</v>
      </c>
      <c r="C225" s="1531"/>
      <c r="D225" s="848"/>
      <c r="E225" s="1532"/>
      <c r="F225" s="1536"/>
      <c r="G225" s="1533"/>
      <c r="H225" s="1534"/>
      <c r="I225" s="1535"/>
      <c r="J225" s="1536"/>
      <c r="K225" s="1536"/>
      <c r="L225" s="1537"/>
      <c r="M225" s="1536"/>
      <c r="N225" s="1536"/>
      <c r="O225" s="1538"/>
      <c r="P225" s="848"/>
      <c r="Q225" s="1539"/>
      <c r="R225" s="1540"/>
      <c r="S225" s="848"/>
      <c r="T225" s="1541"/>
      <c r="U225" s="1537"/>
      <c r="V225" s="1537"/>
      <c r="W225" s="1537"/>
      <c r="X225" s="1538"/>
      <c r="Y225" s="1542"/>
      <c r="Z225" s="1543"/>
      <c r="AA225" s="848"/>
      <c r="AB225" s="1539"/>
      <c r="AC225" s="1544"/>
    </row>
    <row r="226" spans="1:30" outlineLevel="1">
      <c r="A226" s="105">
        <v>2553</v>
      </c>
      <c r="B226" s="164" t="s">
        <v>1346</v>
      </c>
      <c r="C226" s="1531"/>
      <c r="D226" s="848"/>
      <c r="E226" s="1532"/>
      <c r="F226" s="1536"/>
      <c r="G226" s="1533"/>
      <c r="H226" s="1534"/>
      <c r="I226" s="1535"/>
      <c r="J226" s="1536"/>
      <c r="K226" s="1536"/>
      <c r="L226" s="1537"/>
      <c r="M226" s="1536"/>
      <c r="N226" s="1536"/>
      <c r="O226" s="1538"/>
      <c r="P226" s="848"/>
      <c r="Q226" s="1539"/>
      <c r="R226" s="1540"/>
      <c r="S226" s="848"/>
      <c r="T226" s="1541"/>
      <c r="U226" s="1537"/>
      <c r="V226" s="1537"/>
      <c r="W226" s="1537"/>
      <c r="X226" s="1538"/>
      <c r="Y226" s="1542"/>
      <c r="Z226" s="1543"/>
      <c r="AA226" s="848"/>
      <c r="AB226" s="1539"/>
      <c r="AC226" s="1544"/>
    </row>
    <row r="227" spans="1:30" outlineLevel="1">
      <c r="A227" s="105">
        <v>2554</v>
      </c>
      <c r="B227" s="164" t="s">
        <v>1346</v>
      </c>
      <c r="C227" s="1531"/>
      <c r="D227" s="848"/>
      <c r="E227" s="1532"/>
      <c r="F227" s="1536"/>
      <c r="G227" s="1533"/>
      <c r="H227" s="1534"/>
      <c r="I227" s="1535"/>
      <c r="J227" s="1536"/>
      <c r="K227" s="1536"/>
      <c r="L227" s="1537"/>
      <c r="M227" s="1536"/>
      <c r="N227" s="1536"/>
      <c r="O227" s="1538"/>
      <c r="P227" s="848"/>
      <c r="Q227" s="1539"/>
      <c r="R227" s="1540"/>
      <c r="S227" s="848"/>
      <c r="T227" s="1541"/>
      <c r="U227" s="1537"/>
      <c r="V227" s="1537"/>
      <c r="W227" s="1537"/>
      <c r="X227" s="1538"/>
      <c r="Y227" s="1542"/>
      <c r="Z227" s="1543"/>
      <c r="AA227" s="848"/>
      <c r="AB227" s="1539"/>
      <c r="AC227" s="1544"/>
    </row>
    <row r="228" spans="1:30" outlineLevel="1">
      <c r="A228" s="105">
        <v>2555</v>
      </c>
      <c r="B228" s="164" t="s">
        <v>1346</v>
      </c>
      <c r="C228" s="1531"/>
      <c r="D228" s="848"/>
      <c r="E228" s="1532"/>
      <c r="F228" s="1536"/>
      <c r="G228" s="1533"/>
      <c r="H228" s="1534"/>
      <c r="I228" s="1535"/>
      <c r="J228" s="1536"/>
      <c r="K228" s="1536"/>
      <c r="L228" s="1537"/>
      <c r="M228" s="1536"/>
      <c r="N228" s="1536"/>
      <c r="O228" s="1538"/>
      <c r="P228" s="848"/>
      <c r="Q228" s="1539"/>
      <c r="R228" s="1540"/>
      <c r="S228" s="848"/>
      <c r="T228" s="1541"/>
      <c r="U228" s="1537"/>
      <c r="V228" s="1537"/>
      <c r="W228" s="1537"/>
      <c r="X228" s="1538"/>
      <c r="Y228" s="1542"/>
      <c r="Z228" s="1543"/>
      <c r="AA228" s="848"/>
      <c r="AB228" s="1539"/>
      <c r="AC228" s="1544"/>
    </row>
    <row r="229" spans="1:30" outlineLevel="1">
      <c r="A229" s="105">
        <v>2556</v>
      </c>
      <c r="B229" s="164" t="s">
        <v>1346</v>
      </c>
      <c r="C229" s="1531"/>
      <c r="D229" s="848"/>
      <c r="E229" s="1532"/>
      <c r="F229" s="1536"/>
      <c r="G229" s="1533"/>
      <c r="H229" s="1534"/>
      <c r="I229" s="1535"/>
      <c r="J229" s="1536"/>
      <c r="K229" s="1536"/>
      <c r="L229" s="1537"/>
      <c r="M229" s="1536"/>
      <c r="N229" s="1536"/>
      <c r="O229" s="1538"/>
      <c r="P229" s="848"/>
      <c r="Q229" s="1539"/>
      <c r="R229" s="1540"/>
      <c r="S229" s="848"/>
      <c r="T229" s="1541"/>
      <c r="U229" s="1537"/>
      <c r="V229" s="1537"/>
      <c r="W229" s="1537"/>
      <c r="X229" s="1538"/>
      <c r="Y229" s="1542"/>
      <c r="Z229" s="1543"/>
      <c r="AA229" s="848"/>
      <c r="AB229" s="1539"/>
      <c r="AC229" s="1544"/>
    </row>
    <row r="230" spans="1:30" outlineLevel="1">
      <c r="A230" s="105">
        <v>2560</v>
      </c>
      <c r="B230" s="164" t="s">
        <v>1347</v>
      </c>
      <c r="C230" s="1531"/>
      <c r="D230" s="848"/>
      <c r="E230" s="1532"/>
      <c r="F230" s="1536"/>
      <c r="G230" s="1533"/>
      <c r="H230" s="1534"/>
      <c r="I230" s="1535"/>
      <c r="J230" s="1536"/>
      <c r="K230" s="1536"/>
      <c r="L230" s="1537"/>
      <c r="M230" s="1536"/>
      <c r="N230" s="1536"/>
      <c r="O230" s="1538"/>
      <c r="P230" s="848"/>
      <c r="Q230" s="1539"/>
      <c r="R230" s="1540"/>
      <c r="S230" s="848"/>
      <c r="T230" s="1541"/>
      <c r="U230" s="1537"/>
      <c r="V230" s="1537"/>
      <c r="W230" s="1537"/>
      <c r="X230" s="1538"/>
      <c r="Y230" s="1542"/>
      <c r="Z230" s="1543"/>
      <c r="AA230" s="848"/>
      <c r="AB230" s="1539"/>
      <c r="AC230" s="1544"/>
    </row>
    <row r="231" spans="1:30" outlineLevel="1">
      <c r="A231" s="105">
        <v>2570</v>
      </c>
      <c r="B231" s="164" t="s">
        <v>1348</v>
      </c>
      <c r="C231" s="1531"/>
      <c r="D231" s="848"/>
      <c r="E231" s="1532"/>
      <c r="F231" s="1536"/>
      <c r="G231" s="1533"/>
      <c r="H231" s="1534"/>
      <c r="I231" s="1535"/>
      <c r="J231" s="1536"/>
      <c r="K231" s="1536"/>
      <c r="L231" s="1537"/>
      <c r="M231" s="1536"/>
      <c r="N231" s="1536"/>
      <c r="O231" s="1538"/>
      <c r="P231" s="848"/>
      <c r="Q231" s="1539"/>
      <c r="R231" s="1540"/>
      <c r="S231" s="848"/>
      <c r="T231" s="1541"/>
      <c r="U231" s="1537"/>
      <c r="V231" s="1537"/>
      <c r="W231" s="1537"/>
      <c r="X231" s="1538"/>
      <c r="Y231" s="1542"/>
      <c r="Z231" s="1543"/>
      <c r="AA231" s="848"/>
      <c r="AB231" s="1539"/>
      <c r="AC231" s="1544"/>
    </row>
    <row r="232" spans="1:30" outlineLevel="1">
      <c r="A232" s="105">
        <v>2600</v>
      </c>
      <c r="B232" s="164" t="s">
        <v>1349</v>
      </c>
      <c r="C232" s="1531"/>
      <c r="D232" s="848"/>
      <c r="E232" s="1532"/>
      <c r="F232" s="1536"/>
      <c r="G232" s="1533"/>
      <c r="H232" s="1534"/>
      <c r="I232" s="1535"/>
      <c r="J232" s="1536"/>
      <c r="K232" s="1536"/>
      <c r="L232" s="1537"/>
      <c r="M232" s="1536"/>
      <c r="N232" s="1536"/>
      <c r="O232" s="1538"/>
      <c r="P232" s="848"/>
      <c r="Q232" s="1539"/>
      <c r="R232" s="1540"/>
      <c r="S232" s="848"/>
      <c r="T232" s="1541"/>
      <c r="U232" s="1537"/>
      <c r="V232" s="1537"/>
      <c r="W232" s="1537"/>
      <c r="X232" s="1538"/>
      <c r="Y232" s="1542"/>
      <c r="Z232" s="1543"/>
      <c r="AA232" s="848"/>
      <c r="AB232" s="1539"/>
      <c r="AC232" s="1544"/>
      <c r="AD232" s="146"/>
    </row>
    <row r="233" spans="1:30" outlineLevel="1">
      <c r="A233" s="105">
        <v>2610</v>
      </c>
      <c r="B233" s="164" t="s">
        <v>1350</v>
      </c>
      <c r="C233" s="1531"/>
      <c r="D233" s="848"/>
      <c r="E233" s="1532"/>
      <c r="F233" s="1536"/>
      <c r="G233" s="1533"/>
      <c r="H233" s="1534"/>
      <c r="I233" s="1535"/>
      <c r="J233" s="1536"/>
      <c r="K233" s="1536"/>
      <c r="L233" s="1537"/>
      <c r="M233" s="1536"/>
      <c r="N233" s="1536"/>
      <c r="O233" s="1538"/>
      <c r="P233" s="848"/>
      <c r="Q233" s="1539"/>
      <c r="R233" s="1540"/>
      <c r="S233" s="848"/>
      <c r="T233" s="1541"/>
      <c r="U233" s="1537"/>
      <c r="V233" s="1537"/>
      <c r="W233" s="1537"/>
      <c r="X233" s="1538"/>
      <c r="Y233" s="1542"/>
      <c r="Z233" s="1543"/>
      <c r="AA233" s="848"/>
      <c r="AB233" s="1539"/>
      <c r="AC233" s="1544"/>
    </row>
    <row r="234" spans="1:30" outlineLevel="1">
      <c r="A234" s="105">
        <v>2611</v>
      </c>
      <c r="B234" s="164" t="s">
        <v>1350</v>
      </c>
      <c r="C234" s="1531"/>
      <c r="D234" s="848"/>
      <c r="E234" s="1532"/>
      <c r="F234" s="1536"/>
      <c r="G234" s="1533"/>
      <c r="H234" s="1534"/>
      <c r="I234" s="1535"/>
      <c r="J234" s="1536"/>
      <c r="K234" s="1536"/>
      <c r="L234" s="1537"/>
      <c r="M234" s="1536"/>
      <c r="N234" s="1536"/>
      <c r="O234" s="1538"/>
      <c r="P234" s="848"/>
      <c r="Q234" s="1539"/>
      <c r="R234" s="1540"/>
      <c r="S234" s="848"/>
      <c r="T234" s="1541"/>
      <c r="U234" s="1537"/>
      <c r="V234" s="1537"/>
      <c r="W234" s="1537"/>
      <c r="X234" s="1538"/>
      <c r="Y234" s="1542"/>
      <c r="Z234" s="1543"/>
      <c r="AA234" s="848"/>
      <c r="AB234" s="1539"/>
      <c r="AC234" s="1544"/>
    </row>
    <row r="235" spans="1:30" outlineLevel="1">
      <c r="A235" s="105">
        <v>2612</v>
      </c>
      <c r="B235" s="164" t="s">
        <v>1350</v>
      </c>
      <c r="C235" s="1531"/>
      <c r="D235" s="848"/>
      <c r="E235" s="1532"/>
      <c r="F235" s="1536"/>
      <c r="G235" s="1533"/>
      <c r="H235" s="1534"/>
      <c r="I235" s="1535"/>
      <c r="J235" s="1536"/>
      <c r="K235" s="1536"/>
      <c r="L235" s="1537"/>
      <c r="M235" s="1536"/>
      <c r="N235" s="1536"/>
      <c r="O235" s="1538"/>
      <c r="P235" s="848"/>
      <c r="Q235" s="1539"/>
      <c r="R235" s="1540"/>
      <c r="S235" s="848"/>
      <c r="T235" s="1541"/>
      <c r="U235" s="1537"/>
      <c r="V235" s="1537"/>
      <c r="W235" s="1537"/>
      <c r="X235" s="1538"/>
      <c r="Y235" s="1542"/>
      <c r="Z235" s="1543"/>
      <c r="AA235" s="848"/>
      <c r="AB235" s="1539"/>
      <c r="AC235" s="1544"/>
    </row>
    <row r="236" spans="1:30" outlineLevel="1">
      <c r="A236" s="105">
        <v>2613</v>
      </c>
      <c r="B236" s="164" t="s">
        <v>1350</v>
      </c>
      <c r="C236" s="1531"/>
      <c r="D236" s="848"/>
      <c r="E236" s="1532"/>
      <c r="F236" s="1536"/>
      <c r="G236" s="1533"/>
      <c r="H236" s="1534"/>
      <c r="I236" s="1535"/>
      <c r="J236" s="1536"/>
      <c r="K236" s="1536"/>
      <c r="L236" s="1537"/>
      <c r="M236" s="1536"/>
      <c r="N236" s="1536"/>
      <c r="O236" s="1538"/>
      <c r="P236" s="848"/>
      <c r="Q236" s="1539"/>
      <c r="R236" s="1540"/>
      <c r="S236" s="848"/>
      <c r="T236" s="1541"/>
      <c r="U236" s="1537"/>
      <c r="V236" s="1537"/>
      <c r="W236" s="1537"/>
      <c r="X236" s="1538"/>
      <c r="Y236" s="1542"/>
      <c r="Z236" s="1543"/>
      <c r="AA236" s="848"/>
      <c r="AB236" s="1539"/>
      <c r="AC236" s="1544"/>
    </row>
    <row r="237" spans="1:30" outlineLevel="1">
      <c r="A237" s="105">
        <v>2700</v>
      </c>
      <c r="B237" s="164" t="s">
        <v>1351</v>
      </c>
      <c r="C237" s="1531"/>
      <c r="D237" s="848"/>
      <c r="E237" s="1532"/>
      <c r="F237" s="1536"/>
      <c r="G237" s="1533"/>
      <c r="H237" s="1534"/>
      <c r="I237" s="1535"/>
      <c r="J237" s="1536"/>
      <c r="K237" s="1536"/>
      <c r="L237" s="1537"/>
      <c r="M237" s="1536"/>
      <c r="N237" s="1536"/>
      <c r="O237" s="1538"/>
      <c r="P237" s="848"/>
      <c r="Q237" s="1539"/>
      <c r="R237" s="1540"/>
      <c r="S237" s="848"/>
      <c r="T237" s="1541"/>
      <c r="U237" s="1537"/>
      <c r="V237" s="1537"/>
      <c r="W237" s="1537"/>
      <c r="X237" s="1538"/>
      <c r="Y237" s="1542"/>
      <c r="Z237" s="1543"/>
      <c r="AA237" s="848"/>
      <c r="AB237" s="1539"/>
      <c r="AC237" s="1544"/>
    </row>
    <row r="238" spans="1:30" outlineLevel="1">
      <c r="A238" s="105">
        <v>2701</v>
      </c>
      <c r="B238" s="164" t="s">
        <v>1352</v>
      </c>
      <c r="C238" s="1531"/>
      <c r="D238" s="848"/>
      <c r="E238" s="1532"/>
      <c r="F238" s="1536"/>
      <c r="G238" s="1533"/>
      <c r="H238" s="1534"/>
      <c r="I238" s="1535"/>
      <c r="J238" s="1536"/>
      <c r="K238" s="1536"/>
      <c r="L238" s="1537"/>
      <c r="M238" s="1536"/>
      <c r="N238" s="1536"/>
      <c r="O238" s="1538"/>
      <c r="P238" s="848"/>
      <c r="Q238" s="1539"/>
      <c r="R238" s="1540"/>
      <c r="S238" s="848"/>
      <c r="T238" s="1541"/>
      <c r="U238" s="1537"/>
      <c r="V238" s="1537"/>
      <c r="W238" s="1537"/>
      <c r="X238" s="1538"/>
      <c r="Y238" s="1542"/>
      <c r="Z238" s="1543"/>
      <c r="AA238" s="848"/>
      <c r="AB238" s="1539"/>
      <c r="AC238" s="1544"/>
    </row>
    <row r="239" spans="1:30" outlineLevel="1">
      <c r="A239" s="105">
        <v>2702</v>
      </c>
      <c r="B239" s="164" t="s">
        <v>1351</v>
      </c>
      <c r="C239" s="1531"/>
      <c r="D239" s="848"/>
      <c r="E239" s="1532"/>
      <c r="F239" s="1536"/>
      <c r="G239" s="1533"/>
      <c r="H239" s="1534"/>
      <c r="I239" s="1535"/>
      <c r="J239" s="1536"/>
      <c r="K239" s="1536"/>
      <c r="L239" s="1537"/>
      <c r="M239" s="1536"/>
      <c r="N239" s="1536"/>
      <c r="O239" s="1538"/>
      <c r="P239" s="848"/>
      <c r="Q239" s="1539"/>
      <c r="R239" s="1540"/>
      <c r="S239" s="848"/>
      <c r="T239" s="1541"/>
      <c r="U239" s="1537"/>
      <c r="V239" s="1537"/>
      <c r="W239" s="1537"/>
      <c r="X239" s="1538"/>
      <c r="Y239" s="1542"/>
      <c r="Z239" s="1543"/>
      <c r="AA239" s="848"/>
      <c r="AB239" s="1539"/>
      <c r="AC239" s="1544"/>
    </row>
    <row r="240" spans="1:30" outlineLevel="1">
      <c r="A240" s="105">
        <v>2710</v>
      </c>
      <c r="B240" s="164" t="s">
        <v>1353</v>
      </c>
      <c r="C240" s="1531"/>
      <c r="D240" s="848"/>
      <c r="E240" s="1532"/>
      <c r="F240" s="1536"/>
      <c r="G240" s="1533"/>
      <c r="H240" s="1534"/>
      <c r="I240" s="1535"/>
      <c r="J240" s="1536"/>
      <c r="K240" s="1536"/>
      <c r="L240" s="1537"/>
      <c r="M240" s="1536"/>
      <c r="N240" s="1536"/>
      <c r="O240" s="1538"/>
      <c r="P240" s="848"/>
      <c r="Q240" s="1539"/>
      <c r="R240" s="1540"/>
      <c r="S240" s="848"/>
      <c r="T240" s="1541"/>
      <c r="U240" s="1537"/>
      <c r="V240" s="1537"/>
      <c r="W240" s="1537"/>
      <c r="X240" s="1538"/>
      <c r="Y240" s="1542"/>
      <c r="Z240" s="1543"/>
      <c r="AA240" s="848"/>
      <c r="AB240" s="1539"/>
      <c r="AC240" s="1544"/>
    </row>
    <row r="241" spans="1:29" outlineLevel="1">
      <c r="A241" s="105">
        <v>2711</v>
      </c>
      <c r="B241" s="164" t="s">
        <v>1353</v>
      </c>
      <c r="C241" s="1531"/>
      <c r="D241" s="848"/>
      <c r="E241" s="1532"/>
      <c r="F241" s="1536"/>
      <c r="G241" s="1533"/>
      <c r="H241" s="1534"/>
      <c r="I241" s="1535"/>
      <c r="J241" s="1536"/>
      <c r="K241" s="1536"/>
      <c r="L241" s="1537"/>
      <c r="M241" s="1536"/>
      <c r="N241" s="1536"/>
      <c r="O241" s="1538"/>
      <c r="P241" s="848"/>
      <c r="Q241" s="1539"/>
      <c r="R241" s="1540"/>
      <c r="S241" s="848"/>
      <c r="T241" s="1541"/>
      <c r="U241" s="1537"/>
      <c r="V241" s="1537"/>
      <c r="W241" s="1537"/>
      <c r="X241" s="1538"/>
      <c r="Y241" s="1542"/>
      <c r="Z241" s="1543"/>
      <c r="AA241" s="848"/>
      <c r="AB241" s="1539"/>
      <c r="AC241" s="1544"/>
    </row>
    <row r="242" spans="1:29" outlineLevel="1">
      <c r="A242" s="105">
        <v>2712</v>
      </c>
      <c r="B242" s="164" t="s">
        <v>1353</v>
      </c>
      <c r="C242" s="1531"/>
      <c r="D242" s="848"/>
      <c r="E242" s="1532"/>
      <c r="F242" s="1536"/>
      <c r="G242" s="1533"/>
      <c r="H242" s="1534"/>
      <c r="I242" s="1535"/>
      <c r="J242" s="1536"/>
      <c r="K242" s="1536"/>
      <c r="L242" s="1537"/>
      <c r="M242" s="1536"/>
      <c r="N242" s="1536"/>
      <c r="O242" s="1538"/>
      <c r="P242" s="848"/>
      <c r="Q242" s="1539"/>
      <c r="R242" s="1540"/>
      <c r="S242" s="848"/>
      <c r="T242" s="1541"/>
      <c r="U242" s="1537"/>
      <c r="V242" s="1537"/>
      <c r="W242" s="1537"/>
      <c r="X242" s="1538"/>
      <c r="Y242" s="1542"/>
      <c r="Z242" s="1543"/>
      <c r="AA242" s="848"/>
      <c r="AB242" s="1539"/>
      <c r="AC242" s="1544"/>
    </row>
    <row r="243" spans="1:29" outlineLevel="1">
      <c r="A243" s="105">
        <v>2720</v>
      </c>
      <c r="B243" s="164" t="s">
        <v>1354</v>
      </c>
      <c r="C243" s="1531"/>
      <c r="D243" s="848"/>
      <c r="E243" s="1532"/>
      <c r="F243" s="1536"/>
      <c r="G243" s="1533"/>
      <c r="H243" s="1534"/>
      <c r="I243" s="1535"/>
      <c r="J243" s="1536"/>
      <c r="K243" s="1536"/>
      <c r="L243" s="1537"/>
      <c r="M243" s="1536"/>
      <c r="N243" s="1536"/>
      <c r="O243" s="1538"/>
      <c r="P243" s="848"/>
      <c r="Q243" s="1539"/>
      <c r="R243" s="1540"/>
      <c r="S243" s="848"/>
      <c r="T243" s="1541"/>
      <c r="U243" s="1537"/>
      <c r="V243" s="1537"/>
      <c r="W243" s="1537"/>
      <c r="X243" s="1538"/>
      <c r="Y243" s="1542"/>
      <c r="Z243" s="1543"/>
      <c r="AA243" s="848"/>
      <c r="AB243" s="1539"/>
      <c r="AC243" s="1544"/>
    </row>
    <row r="244" spans="1:29" outlineLevel="1">
      <c r="A244" s="105">
        <v>2721</v>
      </c>
      <c r="B244" s="164" t="s">
        <v>1354</v>
      </c>
      <c r="C244" s="1531"/>
      <c r="D244" s="848"/>
      <c r="E244" s="1532"/>
      <c r="F244" s="1536"/>
      <c r="G244" s="1533"/>
      <c r="H244" s="1534"/>
      <c r="I244" s="1535"/>
      <c r="J244" s="1536"/>
      <c r="K244" s="1536"/>
      <c r="L244" s="1537"/>
      <c r="M244" s="1536"/>
      <c r="N244" s="1536"/>
      <c r="O244" s="1538"/>
      <c r="P244" s="848"/>
      <c r="Q244" s="1539"/>
      <c r="R244" s="1540"/>
      <c r="S244" s="848"/>
      <c r="T244" s="1541"/>
      <c r="U244" s="1537"/>
      <c r="V244" s="1537"/>
      <c r="W244" s="1537"/>
      <c r="X244" s="1538"/>
      <c r="Y244" s="1542"/>
      <c r="Z244" s="1543"/>
      <c r="AA244" s="848"/>
      <c r="AB244" s="1539"/>
      <c r="AC244" s="1544"/>
    </row>
    <row r="245" spans="1:29" outlineLevel="1">
      <c r="A245" s="105">
        <v>2722</v>
      </c>
      <c r="B245" s="164" t="s">
        <v>1354</v>
      </c>
      <c r="C245" s="1531"/>
      <c r="D245" s="848"/>
      <c r="E245" s="1532"/>
      <c r="F245" s="1536"/>
      <c r="G245" s="1533"/>
      <c r="H245" s="1534"/>
      <c r="I245" s="1535"/>
      <c r="J245" s="1536"/>
      <c r="K245" s="1536"/>
      <c r="L245" s="1537"/>
      <c r="M245" s="1536"/>
      <c r="N245" s="1536"/>
      <c r="O245" s="1538"/>
      <c r="P245" s="848"/>
      <c r="Q245" s="1539"/>
      <c r="R245" s="1540"/>
      <c r="S245" s="848"/>
      <c r="T245" s="1541"/>
      <c r="U245" s="1537"/>
      <c r="V245" s="1537"/>
      <c r="W245" s="1537"/>
      <c r="X245" s="1538"/>
      <c r="Y245" s="1542"/>
      <c r="Z245" s="1543"/>
      <c r="AA245" s="848"/>
      <c r="AB245" s="1539"/>
      <c r="AC245" s="1544"/>
    </row>
    <row r="246" spans="1:29" outlineLevel="1">
      <c r="A246" s="105">
        <v>2723</v>
      </c>
      <c r="B246" s="164" t="s">
        <v>1354</v>
      </c>
      <c r="C246" s="1531"/>
      <c r="D246" s="848"/>
      <c r="E246" s="1532"/>
      <c r="F246" s="1536"/>
      <c r="G246" s="1533"/>
      <c r="H246" s="1534"/>
      <c r="I246" s="1535"/>
      <c r="J246" s="1536"/>
      <c r="K246" s="1536"/>
      <c r="L246" s="1537"/>
      <c r="M246" s="1536"/>
      <c r="N246" s="1536"/>
      <c r="O246" s="1538"/>
      <c r="P246" s="848"/>
      <c r="Q246" s="1539"/>
      <c r="R246" s="1540"/>
      <c r="S246" s="848"/>
      <c r="T246" s="1541"/>
      <c r="U246" s="1537"/>
      <c r="V246" s="1537"/>
      <c r="W246" s="1537"/>
      <c r="X246" s="1538"/>
      <c r="Y246" s="1542"/>
      <c r="Z246" s="1543"/>
      <c r="AA246" s="848"/>
      <c r="AB246" s="1539"/>
      <c r="AC246" s="1544"/>
    </row>
    <row r="247" spans="1:29" outlineLevel="1">
      <c r="A247" s="105">
        <v>2724</v>
      </c>
      <c r="B247" s="164" t="s">
        <v>1355</v>
      </c>
      <c r="C247" s="1531"/>
      <c r="D247" s="848"/>
      <c r="E247" s="1532"/>
      <c r="F247" s="1536"/>
      <c r="G247" s="1533"/>
      <c r="H247" s="1534"/>
      <c r="I247" s="1535"/>
      <c r="J247" s="1536"/>
      <c r="K247" s="1536"/>
      <c r="L247" s="1537"/>
      <c r="M247" s="1536"/>
      <c r="N247" s="1536"/>
      <c r="O247" s="1538"/>
      <c r="P247" s="848"/>
      <c r="Q247" s="1539"/>
      <c r="R247" s="1540"/>
      <c r="S247" s="848"/>
      <c r="T247" s="1541"/>
      <c r="U247" s="1537"/>
      <c r="V247" s="1537"/>
      <c r="W247" s="1537"/>
      <c r="X247" s="1538"/>
      <c r="Y247" s="1542"/>
      <c r="Z247" s="1543"/>
      <c r="AA247" s="848"/>
      <c r="AB247" s="1539"/>
      <c r="AC247" s="1544"/>
    </row>
    <row r="248" spans="1:29" outlineLevel="1">
      <c r="A248" s="105">
        <v>2725</v>
      </c>
      <c r="B248" s="164" t="s">
        <v>1354</v>
      </c>
      <c r="C248" s="1531"/>
      <c r="D248" s="848"/>
      <c r="E248" s="1532"/>
      <c r="F248" s="1536"/>
      <c r="G248" s="1533"/>
      <c r="H248" s="1534"/>
      <c r="I248" s="1535"/>
      <c r="J248" s="1536"/>
      <c r="K248" s="1536"/>
      <c r="L248" s="1537"/>
      <c r="M248" s="1536"/>
      <c r="N248" s="1536"/>
      <c r="O248" s="1538"/>
      <c r="P248" s="848"/>
      <c r="Q248" s="1539"/>
      <c r="R248" s="1540"/>
      <c r="S248" s="848"/>
      <c r="T248" s="1541"/>
      <c r="U248" s="1537"/>
      <c r="V248" s="1537"/>
      <c r="W248" s="1537"/>
      <c r="X248" s="1538"/>
      <c r="Y248" s="1542"/>
      <c r="Z248" s="1543"/>
      <c r="AA248" s="848"/>
      <c r="AB248" s="1539"/>
      <c r="AC248" s="1544"/>
    </row>
    <row r="249" spans="1:29" outlineLevel="1">
      <c r="A249" s="105">
        <v>2730</v>
      </c>
      <c r="B249" s="164" t="s">
        <v>1356</v>
      </c>
      <c r="C249" s="1531"/>
      <c r="D249" s="848"/>
      <c r="E249" s="1532"/>
      <c r="F249" s="1536"/>
      <c r="G249" s="1533"/>
      <c r="H249" s="1534"/>
      <c r="I249" s="1535"/>
      <c r="J249" s="1536"/>
      <c r="K249" s="1536"/>
      <c r="L249" s="1537"/>
      <c r="M249" s="1536"/>
      <c r="N249" s="1536"/>
      <c r="O249" s="1538"/>
      <c r="P249" s="848"/>
      <c r="Q249" s="1539"/>
      <c r="R249" s="1540"/>
      <c r="S249" s="848"/>
      <c r="T249" s="1541"/>
      <c r="U249" s="1537"/>
      <c r="V249" s="1537"/>
      <c r="W249" s="1537"/>
      <c r="X249" s="1538"/>
      <c r="Y249" s="1542"/>
      <c r="Z249" s="1543"/>
      <c r="AA249" s="848"/>
      <c r="AB249" s="1539"/>
      <c r="AC249" s="1544"/>
    </row>
    <row r="250" spans="1:29" outlineLevel="1">
      <c r="A250" s="105">
        <v>2731</v>
      </c>
      <c r="B250" s="164" t="s">
        <v>1357</v>
      </c>
      <c r="C250" s="1531"/>
      <c r="D250" s="848"/>
      <c r="E250" s="1532"/>
      <c r="F250" s="1536"/>
      <c r="G250" s="1533"/>
      <c r="H250" s="1534"/>
      <c r="I250" s="1535"/>
      <c r="J250" s="1536"/>
      <c r="K250" s="1536"/>
      <c r="L250" s="1537"/>
      <c r="M250" s="1536"/>
      <c r="N250" s="1536"/>
      <c r="O250" s="1538"/>
      <c r="P250" s="848"/>
      <c r="Q250" s="1539"/>
      <c r="R250" s="1540"/>
      <c r="S250" s="848"/>
      <c r="T250" s="1541"/>
      <c r="U250" s="1537"/>
      <c r="V250" s="1537"/>
      <c r="W250" s="1537"/>
      <c r="X250" s="1538"/>
      <c r="Y250" s="1542"/>
      <c r="Z250" s="1543"/>
      <c r="AA250" s="848"/>
      <c r="AB250" s="1539"/>
      <c r="AC250" s="1544"/>
    </row>
    <row r="251" spans="1:29" outlineLevel="1">
      <c r="A251" s="105">
        <v>2811</v>
      </c>
      <c r="B251" s="164" t="s">
        <v>1359</v>
      </c>
      <c r="C251" s="1531"/>
      <c r="D251" s="848"/>
      <c r="E251" s="1532"/>
      <c r="F251" s="1536"/>
      <c r="G251" s="1533"/>
      <c r="H251" s="1534"/>
      <c r="I251" s="1535"/>
      <c r="J251" s="1536"/>
      <c r="K251" s="1536"/>
      <c r="L251" s="1537"/>
      <c r="M251" s="1536"/>
      <c r="N251" s="1536"/>
      <c r="O251" s="1538"/>
      <c r="P251" s="848"/>
      <c r="Q251" s="1539"/>
      <c r="R251" s="1540"/>
      <c r="S251" s="848"/>
      <c r="T251" s="1541"/>
      <c r="U251" s="1537"/>
      <c r="V251" s="1537"/>
      <c r="W251" s="1537"/>
      <c r="X251" s="1538"/>
      <c r="Y251" s="1542"/>
      <c r="Z251" s="1543"/>
      <c r="AA251" s="848"/>
      <c r="AB251" s="1539"/>
      <c r="AC251" s="1544"/>
    </row>
    <row r="252" spans="1:29" outlineLevel="1">
      <c r="A252" s="105">
        <v>2812</v>
      </c>
      <c r="B252" s="164" t="s">
        <v>1360</v>
      </c>
      <c r="C252" s="1531"/>
      <c r="D252" s="848"/>
      <c r="E252" s="1532"/>
      <c r="F252" s="1536"/>
      <c r="G252" s="1533"/>
      <c r="H252" s="1534"/>
      <c r="I252" s="1535"/>
      <c r="J252" s="1536"/>
      <c r="K252" s="1536"/>
      <c r="L252" s="1537"/>
      <c r="M252" s="1536"/>
      <c r="N252" s="1536"/>
      <c r="O252" s="1538"/>
      <c r="P252" s="848"/>
      <c r="Q252" s="1539"/>
      <c r="R252" s="1540"/>
      <c r="S252" s="848"/>
      <c r="T252" s="1541"/>
      <c r="U252" s="1537"/>
      <c r="V252" s="1537"/>
      <c r="W252" s="1537"/>
      <c r="X252" s="1538"/>
      <c r="Y252" s="1542"/>
      <c r="Z252" s="1543"/>
      <c r="AA252" s="848"/>
      <c r="AB252" s="1539"/>
      <c r="AC252" s="1544"/>
    </row>
    <row r="253" spans="1:29" outlineLevel="1">
      <c r="A253" s="105">
        <v>2813</v>
      </c>
      <c r="B253" s="164" t="s">
        <v>1359</v>
      </c>
      <c r="C253" s="1531"/>
      <c r="D253" s="848"/>
      <c r="E253" s="1532"/>
      <c r="F253" s="1536"/>
      <c r="G253" s="1533"/>
      <c r="H253" s="1534"/>
      <c r="I253" s="1535"/>
      <c r="J253" s="1536"/>
      <c r="K253" s="1536"/>
      <c r="L253" s="1537"/>
      <c r="M253" s="1536"/>
      <c r="N253" s="1536"/>
      <c r="O253" s="1538"/>
      <c r="P253" s="848"/>
      <c r="Q253" s="1539"/>
      <c r="R253" s="1540"/>
      <c r="S253" s="848"/>
      <c r="T253" s="1541"/>
      <c r="U253" s="1537"/>
      <c r="V253" s="1537"/>
      <c r="W253" s="1537"/>
      <c r="X253" s="1538"/>
      <c r="Y253" s="1542"/>
      <c r="Z253" s="1543"/>
      <c r="AA253" s="848"/>
      <c r="AB253" s="1539"/>
      <c r="AC253" s="1544"/>
    </row>
    <row r="254" spans="1:29" outlineLevel="1">
      <c r="A254" s="105">
        <v>2820</v>
      </c>
      <c r="B254" s="164" t="s">
        <v>1361</v>
      </c>
      <c r="C254" s="1531"/>
      <c r="D254" s="848"/>
      <c r="E254" s="1532"/>
      <c r="F254" s="1536"/>
      <c r="G254" s="1533"/>
      <c r="H254" s="1534"/>
      <c r="I254" s="1535"/>
      <c r="J254" s="1536"/>
      <c r="K254" s="1536"/>
      <c r="L254" s="1537"/>
      <c r="M254" s="1536"/>
      <c r="N254" s="1536"/>
      <c r="O254" s="1538"/>
      <c r="P254" s="848"/>
      <c r="Q254" s="1539"/>
      <c r="R254" s="1540"/>
      <c r="S254" s="848"/>
      <c r="T254" s="1541"/>
      <c r="U254" s="1537"/>
      <c r="V254" s="1537"/>
      <c r="W254" s="1537"/>
      <c r="X254" s="1538"/>
      <c r="Y254" s="1542"/>
      <c r="Z254" s="1543"/>
      <c r="AA254" s="848"/>
      <c r="AB254" s="1539"/>
      <c r="AC254" s="1544"/>
    </row>
    <row r="255" spans="1:29" outlineLevel="1">
      <c r="A255" s="105">
        <v>2830</v>
      </c>
      <c r="B255" s="164" t="s">
        <v>1362</v>
      </c>
      <c r="C255" s="1531"/>
      <c r="D255" s="848"/>
      <c r="E255" s="1532"/>
      <c r="F255" s="1536"/>
      <c r="G255" s="1533"/>
      <c r="H255" s="1534"/>
      <c r="I255" s="1535"/>
      <c r="J255" s="1536"/>
      <c r="K255" s="1536"/>
      <c r="L255" s="1537"/>
      <c r="M255" s="1536"/>
      <c r="N255" s="1536"/>
      <c r="O255" s="1538"/>
      <c r="P255" s="848"/>
      <c r="Q255" s="1539"/>
      <c r="R255" s="1540"/>
      <c r="S255" s="848"/>
      <c r="T255" s="1541"/>
      <c r="U255" s="1537"/>
      <c r="V255" s="1537"/>
      <c r="W255" s="1537"/>
      <c r="X255" s="1538"/>
      <c r="Y255" s="1542"/>
      <c r="Z255" s="1543"/>
      <c r="AA255" s="848"/>
      <c r="AB255" s="1539"/>
      <c r="AC255" s="1544"/>
    </row>
    <row r="256" spans="1:29" outlineLevel="1">
      <c r="A256" s="105">
        <v>2831</v>
      </c>
      <c r="B256" s="164" t="s">
        <v>1363</v>
      </c>
      <c r="C256" s="1531"/>
      <c r="D256" s="848"/>
      <c r="E256" s="1532"/>
      <c r="F256" s="1536"/>
      <c r="G256" s="1533"/>
      <c r="H256" s="1534"/>
      <c r="I256" s="1535"/>
      <c r="J256" s="1536"/>
      <c r="K256" s="1536"/>
      <c r="L256" s="1537"/>
      <c r="M256" s="1536"/>
      <c r="N256" s="1536"/>
      <c r="O256" s="1538"/>
      <c r="P256" s="848"/>
      <c r="Q256" s="1539"/>
      <c r="R256" s="1540"/>
      <c r="S256" s="848"/>
      <c r="T256" s="1541"/>
      <c r="U256" s="1537"/>
      <c r="V256" s="1537"/>
      <c r="W256" s="1537"/>
      <c r="X256" s="1538"/>
      <c r="Y256" s="1542"/>
      <c r="Z256" s="1543"/>
      <c r="AA256" s="848"/>
      <c r="AB256" s="1539"/>
      <c r="AC256" s="1544"/>
    </row>
    <row r="257" spans="1:29" outlineLevel="1">
      <c r="A257" s="105">
        <v>2833</v>
      </c>
      <c r="B257" s="164" t="s">
        <v>1363</v>
      </c>
      <c r="C257" s="1531"/>
      <c r="D257" s="848"/>
      <c r="E257" s="1532"/>
      <c r="F257" s="1536"/>
      <c r="G257" s="1533"/>
      <c r="H257" s="1534"/>
      <c r="I257" s="1535"/>
      <c r="J257" s="1536"/>
      <c r="K257" s="1536"/>
      <c r="L257" s="1537"/>
      <c r="M257" s="1536"/>
      <c r="N257" s="1536"/>
      <c r="O257" s="1538"/>
      <c r="P257" s="848"/>
      <c r="Q257" s="1539"/>
      <c r="R257" s="1540"/>
      <c r="S257" s="848"/>
      <c r="T257" s="1541"/>
      <c r="U257" s="1537"/>
      <c r="V257" s="1537"/>
      <c r="W257" s="1537"/>
      <c r="X257" s="1538"/>
      <c r="Y257" s="1542"/>
      <c r="Z257" s="1543"/>
      <c r="AA257" s="848"/>
      <c r="AB257" s="1539"/>
      <c r="AC257" s="1544"/>
    </row>
    <row r="258" spans="1:29" outlineLevel="1">
      <c r="A258" s="105">
        <v>2834</v>
      </c>
      <c r="B258" s="164" t="s">
        <v>1362</v>
      </c>
      <c r="C258" s="1531"/>
      <c r="D258" s="848"/>
      <c r="E258" s="1532"/>
      <c r="F258" s="1536"/>
      <c r="G258" s="1533"/>
      <c r="H258" s="1534"/>
      <c r="I258" s="1535"/>
      <c r="J258" s="1536"/>
      <c r="K258" s="1536"/>
      <c r="L258" s="1537"/>
      <c r="M258" s="1536"/>
      <c r="N258" s="1536"/>
      <c r="O258" s="1538"/>
      <c r="P258" s="848"/>
      <c r="Q258" s="1539"/>
      <c r="R258" s="1540"/>
      <c r="S258" s="848"/>
      <c r="T258" s="1541"/>
      <c r="U258" s="1537"/>
      <c r="V258" s="1537"/>
      <c r="W258" s="1537"/>
      <c r="X258" s="1538"/>
      <c r="Y258" s="1542"/>
      <c r="Z258" s="1543"/>
      <c r="AA258" s="848"/>
      <c r="AB258" s="1539"/>
      <c r="AC258" s="1544"/>
    </row>
    <row r="259" spans="1:29" outlineLevel="1">
      <c r="A259" s="105">
        <v>2835</v>
      </c>
      <c r="B259" s="164" t="s">
        <v>1362</v>
      </c>
      <c r="C259" s="1531"/>
      <c r="D259" s="848"/>
      <c r="E259" s="1532"/>
      <c r="F259" s="1536"/>
      <c r="G259" s="1533"/>
      <c r="H259" s="1534"/>
      <c r="I259" s="1535"/>
      <c r="J259" s="1536"/>
      <c r="K259" s="1536"/>
      <c r="L259" s="1537"/>
      <c r="M259" s="1536"/>
      <c r="N259" s="1536"/>
      <c r="O259" s="1538"/>
      <c r="P259" s="848"/>
      <c r="Q259" s="1539"/>
      <c r="R259" s="1540"/>
      <c r="S259" s="848"/>
      <c r="T259" s="1541"/>
      <c r="U259" s="1537"/>
      <c r="V259" s="1537"/>
      <c r="W259" s="1537"/>
      <c r="X259" s="1538"/>
      <c r="Y259" s="1542"/>
      <c r="Z259" s="1543"/>
      <c r="AA259" s="848"/>
      <c r="AB259" s="1539"/>
      <c r="AC259" s="1544"/>
    </row>
    <row r="260" spans="1:29" outlineLevel="1">
      <c r="A260" s="105">
        <v>2836</v>
      </c>
      <c r="B260" s="164" t="s">
        <v>1362</v>
      </c>
      <c r="C260" s="1531"/>
      <c r="D260" s="848"/>
      <c r="E260" s="1532"/>
      <c r="F260" s="1536"/>
      <c r="G260" s="1533"/>
      <c r="H260" s="1534"/>
      <c r="I260" s="1535"/>
      <c r="J260" s="1536"/>
      <c r="K260" s="1536"/>
      <c r="L260" s="1537"/>
      <c r="M260" s="1536"/>
      <c r="N260" s="1536"/>
      <c r="O260" s="1538"/>
      <c r="P260" s="848"/>
      <c r="Q260" s="1539"/>
      <c r="R260" s="1540"/>
      <c r="S260" s="848"/>
      <c r="T260" s="1541"/>
      <c r="U260" s="1537"/>
      <c r="V260" s="1537"/>
      <c r="W260" s="1537"/>
      <c r="X260" s="1538"/>
      <c r="Y260" s="1542"/>
      <c r="Z260" s="1543"/>
      <c r="AA260" s="848"/>
      <c r="AB260" s="1539"/>
      <c r="AC260" s="1544"/>
    </row>
    <row r="261" spans="1:29" outlineLevel="1">
      <c r="A261" s="105">
        <v>2840</v>
      </c>
      <c r="B261" s="164" t="s">
        <v>1364</v>
      </c>
      <c r="C261" s="1531"/>
      <c r="D261" s="848"/>
      <c r="E261" s="1532"/>
      <c r="F261" s="1536"/>
      <c r="G261" s="1533"/>
      <c r="H261" s="1534"/>
      <c r="I261" s="1535"/>
      <c r="J261" s="1536"/>
      <c r="K261" s="1536"/>
      <c r="L261" s="1537"/>
      <c r="M261" s="1536"/>
      <c r="N261" s="1536"/>
      <c r="O261" s="1538"/>
      <c r="P261" s="848"/>
      <c r="Q261" s="1539"/>
      <c r="R261" s="1540"/>
      <c r="S261" s="848"/>
      <c r="T261" s="1541"/>
      <c r="U261" s="1537"/>
      <c r="V261" s="1537"/>
      <c r="W261" s="1537"/>
      <c r="X261" s="1538"/>
      <c r="Y261" s="1542"/>
      <c r="Z261" s="1543"/>
      <c r="AA261" s="848"/>
      <c r="AB261" s="1539"/>
      <c r="AC261" s="1544"/>
    </row>
    <row r="262" spans="1:29" outlineLevel="1">
      <c r="A262" s="105">
        <v>3000</v>
      </c>
      <c r="B262" s="164" t="s">
        <v>1365</v>
      </c>
      <c r="C262" s="1531"/>
      <c r="D262" s="848"/>
      <c r="E262" s="1532"/>
      <c r="F262" s="1536"/>
      <c r="G262" s="1533"/>
      <c r="H262" s="1534"/>
      <c r="I262" s="1535"/>
      <c r="J262" s="1536"/>
      <c r="K262" s="1536"/>
      <c r="L262" s="1537"/>
      <c r="M262" s="1536"/>
      <c r="N262" s="1536"/>
      <c r="O262" s="1538"/>
      <c r="P262" s="848"/>
      <c r="Q262" s="1539"/>
      <c r="R262" s="1540"/>
      <c r="S262" s="848"/>
      <c r="T262" s="1541"/>
      <c r="U262" s="1537"/>
      <c r="V262" s="1537"/>
      <c r="W262" s="1537"/>
      <c r="X262" s="1538"/>
      <c r="Y262" s="1542"/>
      <c r="Z262" s="1543"/>
      <c r="AA262" s="848"/>
      <c r="AB262" s="1539"/>
      <c r="AC262" s="1544"/>
    </row>
    <row r="263" spans="1:29" outlineLevel="1">
      <c r="A263" s="105">
        <v>3001</v>
      </c>
      <c r="B263" s="164" t="s">
        <v>1366</v>
      </c>
      <c r="C263" s="1531"/>
      <c r="D263" s="848"/>
      <c r="E263" s="1532"/>
      <c r="F263" s="1536"/>
      <c r="G263" s="1533"/>
      <c r="H263" s="1534"/>
      <c r="I263" s="1535"/>
      <c r="J263" s="1536"/>
      <c r="K263" s="1536"/>
      <c r="L263" s="1537"/>
      <c r="M263" s="1536"/>
      <c r="N263" s="1536"/>
      <c r="O263" s="1538"/>
      <c r="P263" s="848"/>
      <c r="Q263" s="1539"/>
      <c r="R263" s="1540"/>
      <c r="S263" s="848"/>
      <c r="T263" s="1541"/>
      <c r="U263" s="1537"/>
      <c r="V263" s="1537"/>
      <c r="W263" s="1537"/>
      <c r="X263" s="1538"/>
      <c r="Y263" s="1542"/>
      <c r="Z263" s="1543"/>
      <c r="AA263" s="848"/>
      <c r="AB263" s="1539"/>
      <c r="AC263" s="1544"/>
    </row>
    <row r="264" spans="1:29" outlineLevel="1">
      <c r="A264" s="105">
        <v>3002</v>
      </c>
      <c r="B264" s="164" t="s">
        <v>1367</v>
      </c>
      <c r="C264" s="1531"/>
      <c r="D264" s="848"/>
      <c r="E264" s="1532"/>
      <c r="F264" s="1536"/>
      <c r="G264" s="1533"/>
      <c r="H264" s="1534"/>
      <c r="I264" s="1535"/>
      <c r="J264" s="1536"/>
      <c r="K264" s="1536"/>
      <c r="L264" s="1537"/>
      <c r="M264" s="1536"/>
      <c r="N264" s="1536"/>
      <c r="O264" s="1538"/>
      <c r="P264" s="848"/>
      <c r="Q264" s="1539"/>
      <c r="R264" s="1540"/>
      <c r="S264" s="848"/>
      <c r="T264" s="1541"/>
      <c r="U264" s="1537"/>
      <c r="V264" s="1537"/>
      <c r="W264" s="1537"/>
      <c r="X264" s="1538"/>
      <c r="Y264" s="1542"/>
      <c r="Z264" s="1543"/>
      <c r="AA264" s="848"/>
      <c r="AB264" s="1539"/>
      <c r="AC264" s="1544"/>
    </row>
    <row r="265" spans="1:29" outlineLevel="1">
      <c r="A265" s="105">
        <v>3003</v>
      </c>
      <c r="B265" s="164" t="s">
        <v>1368</v>
      </c>
      <c r="C265" s="1531"/>
      <c r="D265" s="848"/>
      <c r="E265" s="1532"/>
      <c r="F265" s="1536"/>
      <c r="G265" s="1533"/>
      <c r="H265" s="1534"/>
      <c r="I265" s="1535"/>
      <c r="J265" s="1536"/>
      <c r="K265" s="1536"/>
      <c r="L265" s="1537"/>
      <c r="M265" s="1536"/>
      <c r="N265" s="1536"/>
      <c r="O265" s="1538"/>
      <c r="P265" s="848"/>
      <c r="Q265" s="1539"/>
      <c r="R265" s="1540"/>
      <c r="S265" s="848"/>
      <c r="T265" s="1541"/>
      <c r="U265" s="1537"/>
      <c r="V265" s="1537"/>
      <c r="W265" s="1537"/>
      <c r="X265" s="1538"/>
      <c r="Y265" s="1542"/>
      <c r="Z265" s="1543"/>
      <c r="AA265" s="848"/>
      <c r="AB265" s="1539"/>
      <c r="AC265" s="1544"/>
    </row>
    <row r="266" spans="1:29" outlineLevel="1">
      <c r="A266" s="105">
        <v>3004</v>
      </c>
      <c r="B266" s="164" t="s">
        <v>1369</v>
      </c>
      <c r="C266" s="1531"/>
      <c r="D266" s="848"/>
      <c r="E266" s="1532"/>
      <c r="F266" s="1536"/>
      <c r="G266" s="1533"/>
      <c r="H266" s="1534"/>
      <c r="I266" s="1535"/>
      <c r="J266" s="1536"/>
      <c r="K266" s="1536"/>
      <c r="L266" s="1537"/>
      <c r="M266" s="1536"/>
      <c r="N266" s="1536"/>
      <c r="O266" s="1538"/>
      <c r="P266" s="848"/>
      <c r="Q266" s="1539"/>
      <c r="R266" s="1540"/>
      <c r="S266" s="848"/>
      <c r="T266" s="1541"/>
      <c r="U266" s="1537"/>
      <c r="V266" s="1537"/>
      <c r="W266" s="1537"/>
      <c r="X266" s="1538"/>
      <c r="Y266" s="1542"/>
      <c r="Z266" s="1543"/>
      <c r="AA266" s="848"/>
      <c r="AB266" s="1539"/>
      <c r="AC266" s="1544"/>
    </row>
    <row r="267" spans="1:29" outlineLevel="1">
      <c r="A267" s="105">
        <v>3005</v>
      </c>
      <c r="B267" s="164" t="s">
        <v>1369</v>
      </c>
      <c r="C267" s="1531"/>
      <c r="D267" s="848"/>
      <c r="E267" s="1532"/>
      <c r="F267" s="1536"/>
      <c r="G267" s="1533"/>
      <c r="H267" s="1534"/>
      <c r="I267" s="1535"/>
      <c r="J267" s="1536"/>
      <c r="K267" s="1536"/>
      <c r="L267" s="1537"/>
      <c r="M267" s="1536"/>
      <c r="N267" s="1536"/>
      <c r="O267" s="1538"/>
      <c r="P267" s="848"/>
      <c r="Q267" s="1539"/>
      <c r="R267" s="1540"/>
      <c r="S267" s="848"/>
      <c r="T267" s="1541"/>
      <c r="U267" s="1537"/>
      <c r="V267" s="1537"/>
      <c r="W267" s="1537"/>
      <c r="X267" s="1538"/>
      <c r="Y267" s="1542"/>
      <c r="Z267" s="1543"/>
      <c r="AA267" s="848"/>
      <c r="AB267" s="1539"/>
      <c r="AC267" s="1544"/>
    </row>
    <row r="268" spans="1:29" outlineLevel="1">
      <c r="A268" s="105">
        <v>3006</v>
      </c>
      <c r="B268" s="164" t="s">
        <v>1370</v>
      </c>
      <c r="C268" s="1531"/>
      <c r="D268" s="848"/>
      <c r="E268" s="1532"/>
      <c r="F268" s="1536"/>
      <c r="G268" s="1533"/>
      <c r="H268" s="1534"/>
      <c r="I268" s="1535"/>
      <c r="J268" s="1536"/>
      <c r="K268" s="1536"/>
      <c r="L268" s="1537"/>
      <c r="M268" s="1536"/>
      <c r="N268" s="1536"/>
      <c r="O268" s="1538"/>
      <c r="P268" s="848"/>
      <c r="Q268" s="1539"/>
      <c r="R268" s="1540"/>
      <c r="S268" s="848"/>
      <c r="T268" s="1541"/>
      <c r="U268" s="1537"/>
      <c r="V268" s="1537"/>
      <c r="W268" s="1537"/>
      <c r="X268" s="1538"/>
      <c r="Y268" s="1542"/>
      <c r="Z268" s="1543"/>
      <c r="AA268" s="848"/>
      <c r="AB268" s="1539"/>
      <c r="AC268" s="1544"/>
    </row>
    <row r="269" spans="1:29" outlineLevel="1">
      <c r="A269" s="105">
        <v>3007</v>
      </c>
      <c r="B269" s="164" t="s">
        <v>1371</v>
      </c>
      <c r="C269" s="1531"/>
      <c r="D269" s="848"/>
      <c r="E269" s="1532"/>
      <c r="F269" s="1536"/>
      <c r="G269" s="1533"/>
      <c r="H269" s="1534"/>
      <c r="I269" s="1535"/>
      <c r="J269" s="1536"/>
      <c r="K269" s="1536"/>
      <c r="L269" s="1537"/>
      <c r="M269" s="1536"/>
      <c r="N269" s="1536"/>
      <c r="O269" s="1538"/>
      <c r="P269" s="848"/>
      <c r="Q269" s="1539"/>
      <c r="R269" s="1540"/>
      <c r="S269" s="848"/>
      <c r="T269" s="1541"/>
      <c r="U269" s="1537"/>
      <c r="V269" s="1537"/>
      <c r="W269" s="1537"/>
      <c r="X269" s="1538"/>
      <c r="Y269" s="1542"/>
      <c r="Z269" s="1543"/>
      <c r="AA269" s="848"/>
      <c r="AB269" s="1539"/>
      <c r="AC269" s="1544"/>
    </row>
    <row r="270" spans="1:29" outlineLevel="1">
      <c r="A270" s="105">
        <v>3008</v>
      </c>
      <c r="B270" s="164" t="s">
        <v>1372</v>
      </c>
      <c r="C270" s="1531"/>
      <c r="D270" s="848"/>
      <c r="E270" s="1532"/>
      <c r="F270" s="1536"/>
      <c r="G270" s="1533"/>
      <c r="H270" s="1534"/>
      <c r="I270" s="1535"/>
      <c r="J270" s="1536"/>
      <c r="K270" s="1536"/>
      <c r="L270" s="1537"/>
      <c r="M270" s="1536"/>
      <c r="N270" s="1536"/>
      <c r="O270" s="1538"/>
      <c r="P270" s="848"/>
      <c r="Q270" s="1539"/>
      <c r="R270" s="1540"/>
      <c r="S270" s="848"/>
      <c r="T270" s="1541"/>
      <c r="U270" s="1537"/>
      <c r="V270" s="1537"/>
      <c r="W270" s="1537"/>
      <c r="X270" s="1538"/>
      <c r="Y270" s="1542"/>
      <c r="Z270" s="1543"/>
      <c r="AA270" s="848"/>
      <c r="AB270" s="1539"/>
      <c r="AC270" s="1544"/>
    </row>
    <row r="271" spans="1:29" outlineLevel="1">
      <c r="A271" s="105">
        <v>3009</v>
      </c>
      <c r="B271" s="164" t="s">
        <v>1373</v>
      </c>
      <c r="C271" s="1531"/>
      <c r="D271" s="848"/>
      <c r="E271" s="1532"/>
      <c r="F271" s="1536"/>
      <c r="G271" s="1533"/>
      <c r="H271" s="1534"/>
      <c r="I271" s="1535"/>
      <c r="J271" s="1536"/>
      <c r="K271" s="1536"/>
      <c r="L271" s="1537"/>
      <c r="M271" s="1536"/>
      <c r="N271" s="1536"/>
      <c r="O271" s="1538"/>
      <c r="P271" s="848"/>
      <c r="Q271" s="1539"/>
      <c r="R271" s="1540"/>
      <c r="S271" s="848"/>
      <c r="T271" s="1541"/>
      <c r="U271" s="1537"/>
      <c r="V271" s="1537"/>
      <c r="W271" s="1537"/>
      <c r="X271" s="1538"/>
      <c r="Y271" s="1542"/>
      <c r="Z271" s="1543"/>
      <c r="AA271" s="848"/>
      <c r="AB271" s="1539"/>
      <c r="AC271" s="1544"/>
    </row>
    <row r="272" spans="1:29" outlineLevel="1">
      <c r="A272" s="105">
        <v>3010</v>
      </c>
      <c r="B272" s="164" t="s">
        <v>1374</v>
      </c>
      <c r="C272" s="1531"/>
      <c r="D272" s="848"/>
      <c r="E272" s="1532"/>
      <c r="F272" s="1536"/>
      <c r="G272" s="1533"/>
      <c r="H272" s="1534"/>
      <c r="I272" s="1535"/>
      <c r="J272" s="1536"/>
      <c r="K272" s="1536"/>
      <c r="L272" s="1537"/>
      <c r="M272" s="1536"/>
      <c r="N272" s="1536"/>
      <c r="O272" s="1538"/>
      <c r="P272" s="848"/>
      <c r="Q272" s="1539"/>
      <c r="R272" s="1540"/>
      <c r="S272" s="848"/>
      <c r="T272" s="1541"/>
      <c r="U272" s="1537"/>
      <c r="V272" s="1537"/>
      <c r="W272" s="1537"/>
      <c r="X272" s="1538"/>
      <c r="Y272" s="1542"/>
      <c r="Z272" s="1543"/>
      <c r="AA272" s="848"/>
      <c r="AB272" s="1539"/>
      <c r="AC272" s="1544"/>
    </row>
    <row r="273" spans="1:29" outlineLevel="1">
      <c r="A273" s="105">
        <v>3011</v>
      </c>
      <c r="B273" s="164" t="s">
        <v>1375</v>
      </c>
      <c r="C273" s="1531"/>
      <c r="D273" s="848"/>
      <c r="E273" s="1532"/>
      <c r="F273" s="1536"/>
      <c r="G273" s="1533"/>
      <c r="H273" s="1534"/>
      <c r="I273" s="1535"/>
      <c r="J273" s="1536"/>
      <c r="K273" s="1536"/>
      <c r="L273" s="1537"/>
      <c r="M273" s="1536"/>
      <c r="N273" s="1536"/>
      <c r="O273" s="1538"/>
      <c r="P273" s="848"/>
      <c r="Q273" s="1539"/>
      <c r="R273" s="1540"/>
      <c r="S273" s="848"/>
      <c r="T273" s="1541"/>
      <c r="U273" s="1537"/>
      <c r="V273" s="1537"/>
      <c r="W273" s="1537"/>
      <c r="X273" s="1538"/>
      <c r="Y273" s="1542"/>
      <c r="Z273" s="1543"/>
      <c r="AA273" s="848"/>
      <c r="AB273" s="1539"/>
      <c r="AC273" s="1544"/>
    </row>
    <row r="274" spans="1:29" outlineLevel="1">
      <c r="A274" s="105">
        <v>3012</v>
      </c>
      <c r="B274" s="164" t="s">
        <v>1376</v>
      </c>
      <c r="C274" s="1531"/>
      <c r="D274" s="848"/>
      <c r="E274" s="1532"/>
      <c r="F274" s="1536"/>
      <c r="G274" s="1533"/>
      <c r="H274" s="1534"/>
      <c r="I274" s="1535"/>
      <c r="J274" s="1536"/>
      <c r="K274" s="1536"/>
      <c r="L274" s="1537"/>
      <c r="M274" s="1536"/>
      <c r="N274" s="1536"/>
      <c r="O274" s="1538"/>
      <c r="P274" s="848"/>
      <c r="Q274" s="1539"/>
      <c r="R274" s="1540"/>
      <c r="S274" s="848"/>
      <c r="T274" s="1541"/>
      <c r="U274" s="1537"/>
      <c r="V274" s="1537"/>
      <c r="W274" s="1537"/>
      <c r="X274" s="1538"/>
      <c r="Y274" s="1542"/>
      <c r="Z274" s="1543"/>
      <c r="AA274" s="848"/>
      <c r="AB274" s="1539"/>
      <c r="AC274" s="1544"/>
    </row>
    <row r="275" spans="1:29" outlineLevel="1">
      <c r="A275" s="105">
        <v>3013</v>
      </c>
      <c r="B275" s="164" t="s">
        <v>1377</v>
      </c>
      <c r="C275" s="1531"/>
      <c r="D275" s="848"/>
      <c r="E275" s="1532"/>
      <c r="F275" s="1536"/>
      <c r="G275" s="1533"/>
      <c r="H275" s="1534"/>
      <c r="I275" s="1535"/>
      <c r="J275" s="1536"/>
      <c r="K275" s="1536"/>
      <c r="L275" s="1537"/>
      <c r="M275" s="1536"/>
      <c r="N275" s="1536"/>
      <c r="O275" s="1538"/>
      <c r="P275" s="848"/>
      <c r="Q275" s="1539"/>
      <c r="R275" s="1540"/>
      <c r="S275" s="848"/>
      <c r="T275" s="1541"/>
      <c r="U275" s="1537"/>
      <c r="V275" s="1537"/>
      <c r="W275" s="1537"/>
      <c r="X275" s="1538"/>
      <c r="Y275" s="1542"/>
      <c r="Z275" s="1543"/>
      <c r="AA275" s="848"/>
      <c r="AB275" s="1539"/>
      <c r="AC275" s="1544"/>
    </row>
    <row r="276" spans="1:29" outlineLevel="1">
      <c r="A276" s="105">
        <v>3014</v>
      </c>
      <c r="B276" s="164" t="s">
        <v>1378</v>
      </c>
      <c r="C276" s="1531"/>
      <c r="D276" s="848"/>
      <c r="E276" s="1532"/>
      <c r="F276" s="1536"/>
      <c r="G276" s="1533"/>
      <c r="H276" s="1534"/>
      <c r="I276" s="1535"/>
      <c r="J276" s="1536"/>
      <c r="K276" s="1536"/>
      <c r="L276" s="1537"/>
      <c r="M276" s="1536"/>
      <c r="N276" s="1536"/>
      <c r="O276" s="1538"/>
      <c r="P276" s="848"/>
      <c r="Q276" s="1539"/>
      <c r="R276" s="1540"/>
      <c r="S276" s="848"/>
      <c r="T276" s="1541"/>
      <c r="U276" s="1537"/>
      <c r="V276" s="1537"/>
      <c r="W276" s="1537"/>
      <c r="X276" s="1538"/>
      <c r="Y276" s="1542"/>
      <c r="Z276" s="1543"/>
      <c r="AA276" s="848"/>
      <c r="AB276" s="1539"/>
      <c r="AC276" s="1544"/>
    </row>
    <row r="277" spans="1:29" outlineLevel="1">
      <c r="A277" s="105">
        <v>3015</v>
      </c>
      <c r="B277" s="164" t="s">
        <v>1378</v>
      </c>
      <c r="C277" s="1531"/>
      <c r="D277" s="848"/>
      <c r="E277" s="1532"/>
      <c r="F277" s="1536"/>
      <c r="G277" s="1533"/>
      <c r="H277" s="1534"/>
      <c r="I277" s="1535"/>
      <c r="J277" s="1536"/>
      <c r="K277" s="1536"/>
      <c r="L277" s="1537"/>
      <c r="M277" s="1536"/>
      <c r="N277" s="1536"/>
      <c r="O277" s="1538"/>
      <c r="P277" s="848"/>
      <c r="Q277" s="1539"/>
      <c r="R277" s="1540"/>
      <c r="S277" s="848"/>
      <c r="T277" s="1541"/>
      <c r="U277" s="1537"/>
      <c r="V277" s="1537"/>
      <c r="W277" s="1537"/>
      <c r="X277" s="1538"/>
      <c r="Y277" s="1542"/>
      <c r="Z277" s="1543"/>
      <c r="AA277" s="848"/>
      <c r="AB277" s="1539"/>
      <c r="AC277" s="1544"/>
    </row>
    <row r="278" spans="1:29" outlineLevel="1">
      <c r="A278" s="105">
        <v>3016</v>
      </c>
      <c r="B278" s="164" t="s">
        <v>1379</v>
      </c>
      <c r="C278" s="1531"/>
      <c r="D278" s="848"/>
      <c r="E278" s="1532"/>
      <c r="F278" s="1536"/>
      <c r="G278" s="1533"/>
      <c r="H278" s="1534"/>
      <c r="I278" s="1535"/>
      <c r="J278" s="1536"/>
      <c r="K278" s="1536"/>
      <c r="L278" s="1537"/>
      <c r="M278" s="1536"/>
      <c r="N278" s="1536"/>
      <c r="O278" s="1538"/>
      <c r="P278" s="848"/>
      <c r="Q278" s="1539"/>
      <c r="R278" s="1540"/>
      <c r="S278" s="848"/>
      <c r="T278" s="1541"/>
      <c r="U278" s="1537"/>
      <c r="V278" s="1537"/>
      <c r="W278" s="1537"/>
      <c r="X278" s="1538"/>
      <c r="Y278" s="1542"/>
      <c r="Z278" s="1543"/>
      <c r="AA278" s="848"/>
      <c r="AB278" s="1539"/>
      <c r="AC278" s="1544"/>
    </row>
    <row r="279" spans="1:29" outlineLevel="1">
      <c r="A279" s="105">
        <v>3017</v>
      </c>
      <c r="B279" s="164" t="s">
        <v>1379</v>
      </c>
      <c r="C279" s="1531"/>
      <c r="D279" s="848"/>
      <c r="E279" s="1532"/>
      <c r="F279" s="1536"/>
      <c r="G279" s="1533"/>
      <c r="H279" s="1534"/>
      <c r="I279" s="1535"/>
      <c r="J279" s="1536"/>
      <c r="K279" s="1536"/>
      <c r="L279" s="1537"/>
      <c r="M279" s="1536"/>
      <c r="N279" s="1536"/>
      <c r="O279" s="1538"/>
      <c r="P279" s="848"/>
      <c r="Q279" s="1539"/>
      <c r="R279" s="1540"/>
      <c r="S279" s="848"/>
      <c r="T279" s="1541"/>
      <c r="U279" s="1537"/>
      <c r="V279" s="1537"/>
      <c r="W279" s="1537"/>
      <c r="X279" s="1538"/>
      <c r="Y279" s="1542"/>
      <c r="Z279" s="1543"/>
      <c r="AA279" s="848"/>
      <c r="AB279" s="1539"/>
      <c r="AC279" s="1544"/>
    </row>
    <row r="280" spans="1:29" ht="12" outlineLevel="1" thickBot="1">
      <c r="A280" s="105">
        <v>3018</v>
      </c>
      <c r="B280" s="164" t="s">
        <v>1380</v>
      </c>
      <c r="C280" s="1531"/>
      <c r="D280" s="848"/>
      <c r="E280" s="1532"/>
      <c r="F280" s="1536"/>
      <c r="G280" s="1533"/>
      <c r="H280" s="1534"/>
      <c r="I280" s="1535"/>
      <c r="J280" s="1536"/>
      <c r="K280" s="1536"/>
      <c r="L280" s="1537"/>
      <c r="M280" s="1536"/>
      <c r="N280" s="1536"/>
      <c r="O280" s="1538"/>
      <c r="P280" s="848"/>
      <c r="Q280" s="1539"/>
      <c r="R280" s="1540"/>
      <c r="S280" s="848"/>
      <c r="T280" s="1541"/>
      <c r="U280" s="1537"/>
      <c r="V280" s="1537"/>
      <c r="W280" s="1537"/>
      <c r="X280" s="1538"/>
      <c r="Y280" s="1542"/>
      <c r="Z280" s="1543"/>
      <c r="AA280" s="848"/>
      <c r="AB280" s="1539"/>
      <c r="AC280" s="1544"/>
    </row>
    <row r="281" spans="1:29" ht="12" thickBot="1">
      <c r="A281" s="1527" t="s">
        <v>1090</v>
      </c>
      <c r="B281" s="1527"/>
      <c r="C281" s="1528"/>
      <c r="D281" s="1570"/>
      <c r="E281" s="1529"/>
      <c r="F281" s="1529"/>
      <c r="G281" s="1529"/>
      <c r="H281" s="1570"/>
      <c r="I281" s="1529"/>
      <c r="J281" s="1529"/>
      <c r="K281" s="1529"/>
      <c r="L281" s="1529"/>
      <c r="M281" s="1529"/>
      <c r="N281" s="1529"/>
      <c r="O281" s="1529"/>
      <c r="P281" s="1570"/>
      <c r="Q281" s="1529"/>
      <c r="R281" s="1529"/>
      <c r="S281" s="1570"/>
      <c r="T281" s="1529"/>
      <c r="U281" s="1529"/>
      <c r="V281" s="1529"/>
      <c r="W281" s="1529"/>
      <c r="X281" s="1529"/>
      <c r="Y281" s="1570"/>
      <c r="Z281" s="1529"/>
      <c r="AA281" s="1571"/>
      <c r="AB281" s="1529"/>
      <c r="AC281" s="1529"/>
    </row>
  </sheetData>
  <mergeCells count="6">
    <mergeCell ref="AB3:AC3"/>
    <mergeCell ref="A3:B3"/>
    <mergeCell ref="E3:G3"/>
    <mergeCell ref="I3:O3"/>
    <mergeCell ref="Q3:R3"/>
    <mergeCell ref="T3:X3"/>
  </mergeCells>
  <pageMargins left="0.78740157480314965" right="0.78740157480314965" top="0.51181102362204722" bottom="0.39370078740157483" header="0.51181102362204722" footer="0.51181102362204722"/>
  <pageSetup paperSize="8" scale="49" fitToHeight="2" orientation="landscape"/>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pageSetUpPr fitToPage="1"/>
  </sheetPr>
  <dimension ref="A1:AB27"/>
  <sheetViews>
    <sheetView showGridLines="0" topLeftCell="E1" zoomScale="90" zoomScaleNormal="90" workbookViewId="0">
      <selection activeCell="E4" sqref="E4"/>
    </sheetView>
  </sheetViews>
  <sheetFormatPr baseColWidth="10" defaultColWidth="11.26953125" defaultRowHeight="11.5" outlineLevelCol="1"/>
  <cols>
    <col min="1" max="1" width="26.26953125" style="2" customWidth="1"/>
    <col min="2" max="3" width="10.26953125" style="2" customWidth="1"/>
    <col min="4" max="6" width="10.26953125" style="2" customWidth="1" outlineLevel="1"/>
    <col min="7" max="7" width="10.26953125" style="2" customWidth="1"/>
    <col min="8" max="14" width="10.26953125" style="2" customWidth="1" outlineLevel="1"/>
    <col min="15" max="15" width="10.26953125" style="2" customWidth="1"/>
    <col min="16" max="17" width="10.26953125" style="2" customWidth="1" outlineLevel="1"/>
    <col min="18" max="18" width="10.26953125" style="2" customWidth="1"/>
    <col min="19" max="23" width="10.26953125" style="2" customWidth="1" outlineLevel="1"/>
    <col min="24" max="24" width="10.26953125" style="2" customWidth="1"/>
    <col min="25" max="25" width="10.26953125" style="2" customWidth="1" outlineLevel="1"/>
    <col min="26" max="26" width="10.26953125" style="2" customWidth="1"/>
    <col min="27" max="28" width="10.26953125" style="2" customWidth="1" outlineLevel="1"/>
    <col min="29" max="16384" width="11.26953125" style="2"/>
  </cols>
  <sheetData>
    <row r="1" spans="1:28">
      <c r="A1" s="99" t="s">
        <v>62</v>
      </c>
      <c r="B1" s="5"/>
      <c r="C1" s="5"/>
      <c r="D1" s="5"/>
      <c r="E1" s="5"/>
      <c r="F1" s="5"/>
      <c r="G1" s="5"/>
      <c r="H1" s="5"/>
      <c r="I1" s="5"/>
      <c r="J1" s="5"/>
      <c r="K1" s="5"/>
      <c r="L1" s="5"/>
      <c r="M1" s="5"/>
      <c r="N1" s="5"/>
      <c r="O1" s="5"/>
      <c r="P1" s="5"/>
      <c r="Q1" s="5"/>
      <c r="R1" s="5"/>
    </row>
    <row r="2" spans="1:28" ht="12" thickBot="1"/>
    <row r="3" spans="1:28" ht="57" customHeight="1" thickTop="1" thickBot="1">
      <c r="A3" s="961"/>
      <c r="B3" s="763"/>
      <c r="C3" s="793"/>
      <c r="D3" s="761" t="s">
        <v>1407</v>
      </c>
      <c r="E3" s="1695"/>
      <c r="F3" s="756"/>
      <c r="G3" s="763"/>
      <c r="H3" s="763" t="s">
        <v>1408</v>
      </c>
      <c r="I3" s="763"/>
      <c r="J3" s="763"/>
      <c r="K3" s="763"/>
      <c r="L3" s="763"/>
      <c r="M3" s="763"/>
      <c r="N3" s="763"/>
      <c r="O3" s="763"/>
      <c r="P3" s="763" t="s">
        <v>1409</v>
      </c>
      <c r="Q3" s="763"/>
      <c r="R3" s="763"/>
      <c r="S3" s="758" t="s">
        <v>1410</v>
      </c>
      <c r="T3" s="759"/>
      <c r="U3" s="764"/>
      <c r="V3" s="764"/>
      <c r="W3" s="764"/>
      <c r="X3" s="793"/>
      <c r="Y3" s="765" t="s">
        <v>1411</v>
      </c>
      <c r="Z3" s="763"/>
      <c r="AA3" s="1809" t="s">
        <v>1412</v>
      </c>
      <c r="AB3" s="1810"/>
    </row>
    <row r="4" spans="1:28" s="67" customFormat="1" ht="57" customHeight="1" thickTop="1" thickBot="1">
      <c r="A4" s="785" t="s">
        <v>900</v>
      </c>
      <c r="B4" s="763" t="s">
        <v>1413</v>
      </c>
      <c r="C4" s="793" t="s">
        <v>1407</v>
      </c>
      <c r="D4" s="761" t="s">
        <v>1414</v>
      </c>
      <c r="E4" s="1695" t="s">
        <v>1843</v>
      </c>
      <c r="F4" s="756" t="s">
        <v>1415</v>
      </c>
      <c r="G4" s="763" t="s">
        <v>1408</v>
      </c>
      <c r="H4" s="763" t="s">
        <v>1416</v>
      </c>
      <c r="I4" s="763" t="s">
        <v>1417</v>
      </c>
      <c r="J4" s="763" t="s">
        <v>1418</v>
      </c>
      <c r="K4" s="763" t="s">
        <v>1419</v>
      </c>
      <c r="L4" s="763" t="s">
        <v>1420</v>
      </c>
      <c r="M4" s="763" t="s">
        <v>1421</v>
      </c>
      <c r="N4" s="763" t="s">
        <v>1422</v>
      </c>
      <c r="O4" s="763" t="s">
        <v>1409</v>
      </c>
      <c r="P4" s="763" t="s">
        <v>1423</v>
      </c>
      <c r="Q4" s="763" t="s">
        <v>1424</v>
      </c>
      <c r="R4" s="763" t="s">
        <v>1410</v>
      </c>
      <c r="S4" s="758" t="s">
        <v>1425</v>
      </c>
      <c r="T4" s="759" t="s">
        <v>1426</v>
      </c>
      <c r="U4" s="764" t="s">
        <v>1844</v>
      </c>
      <c r="V4" s="764" t="s">
        <v>1845</v>
      </c>
      <c r="W4" s="764" t="s">
        <v>1427</v>
      </c>
      <c r="X4" s="793" t="s">
        <v>1411</v>
      </c>
      <c r="Y4" s="765" t="s">
        <v>1411</v>
      </c>
      <c r="Z4" s="763" t="s">
        <v>1412</v>
      </c>
      <c r="AA4" s="757" t="s">
        <v>1428</v>
      </c>
      <c r="AB4" s="161" t="s">
        <v>1429</v>
      </c>
    </row>
    <row r="5" spans="1:28">
      <c r="A5" s="788" t="s">
        <v>1385</v>
      </c>
      <c r="B5" s="1515"/>
      <c r="C5" s="778"/>
      <c r="D5" s="1516"/>
      <c r="E5" s="1516"/>
      <c r="F5" s="1516"/>
      <c r="G5" s="778"/>
      <c r="H5" s="1517"/>
      <c r="I5" s="1518"/>
      <c r="J5" s="1518"/>
      <c r="K5" s="1519"/>
      <c r="L5" s="1518"/>
      <c r="M5" s="1518"/>
      <c r="N5" s="1520"/>
      <c r="O5" s="778"/>
      <c r="P5" s="1521"/>
      <c r="Q5" s="1522"/>
      <c r="R5" s="778"/>
      <c r="S5" s="1523"/>
      <c r="T5" s="1519"/>
      <c r="U5" s="1519"/>
      <c r="V5" s="1519"/>
      <c r="W5" s="1520"/>
      <c r="X5" s="1524"/>
      <c r="Y5" s="1525"/>
      <c r="Z5" s="778"/>
      <c r="AA5" s="1521"/>
      <c r="AB5" s="1526"/>
    </row>
    <row r="6" spans="1:28">
      <c r="A6" s="789" t="s">
        <v>1386</v>
      </c>
      <c r="B6" s="1515"/>
      <c r="C6" s="778"/>
      <c r="D6" s="1516"/>
      <c r="E6" s="1516"/>
      <c r="F6" s="1516"/>
      <c r="G6" s="778"/>
      <c r="H6" s="1517"/>
      <c r="I6" s="1518"/>
      <c r="J6" s="1518"/>
      <c r="K6" s="1519"/>
      <c r="L6" s="1518"/>
      <c r="M6" s="1518"/>
      <c r="N6" s="1520"/>
      <c r="O6" s="778"/>
      <c r="P6" s="1521"/>
      <c r="Q6" s="1522"/>
      <c r="R6" s="778"/>
      <c r="S6" s="1523"/>
      <c r="T6" s="1519"/>
      <c r="U6" s="1519"/>
      <c r="V6" s="1519"/>
      <c r="W6" s="1520"/>
      <c r="X6" s="1524"/>
      <c r="Y6" s="1525"/>
      <c r="Z6" s="778"/>
      <c r="AA6" s="1521"/>
      <c r="AB6" s="1526"/>
    </row>
    <row r="7" spans="1:28">
      <c r="A7" s="789" t="s">
        <v>1387</v>
      </c>
      <c r="B7" s="1515"/>
      <c r="C7" s="778"/>
      <c r="D7" s="1516"/>
      <c r="E7" s="1516"/>
      <c r="F7" s="1516"/>
      <c r="G7" s="778"/>
      <c r="H7" s="1517"/>
      <c r="I7" s="1518"/>
      <c r="J7" s="1518"/>
      <c r="K7" s="1519"/>
      <c r="L7" s="1518"/>
      <c r="M7" s="1518"/>
      <c r="N7" s="1520"/>
      <c r="O7" s="778"/>
      <c r="P7" s="1521"/>
      <c r="Q7" s="1522"/>
      <c r="R7" s="778"/>
      <c r="S7" s="1523"/>
      <c r="T7" s="1519"/>
      <c r="U7" s="1519"/>
      <c r="V7" s="1519"/>
      <c r="W7" s="1520"/>
      <c r="X7" s="1524"/>
      <c r="Y7" s="1525"/>
      <c r="Z7" s="778"/>
      <c r="AA7" s="1521"/>
      <c r="AB7" s="1526"/>
    </row>
    <row r="8" spans="1:28">
      <c r="A8" s="789" t="s">
        <v>1388</v>
      </c>
      <c r="B8" s="1515"/>
      <c r="C8" s="778"/>
      <c r="D8" s="1516"/>
      <c r="E8" s="1516"/>
      <c r="F8" s="1516"/>
      <c r="G8" s="778"/>
      <c r="H8" s="1517"/>
      <c r="I8" s="1518"/>
      <c r="J8" s="1518"/>
      <c r="K8" s="1519"/>
      <c r="L8" s="1518"/>
      <c r="M8" s="1518"/>
      <c r="N8" s="1520"/>
      <c r="O8" s="778"/>
      <c r="P8" s="1521"/>
      <c r="Q8" s="1522"/>
      <c r="R8" s="778"/>
      <c r="S8" s="1523"/>
      <c r="T8" s="1519"/>
      <c r="U8" s="1519"/>
      <c r="V8" s="1519"/>
      <c r="W8" s="1520"/>
      <c r="X8" s="1524"/>
      <c r="Y8" s="1525"/>
      <c r="Z8" s="778"/>
      <c r="AA8" s="1521"/>
      <c r="AB8" s="1526"/>
    </row>
    <row r="9" spans="1:28">
      <c r="A9" s="789" t="s">
        <v>1389</v>
      </c>
      <c r="B9" s="1515"/>
      <c r="C9" s="778"/>
      <c r="D9" s="1516"/>
      <c r="E9" s="1516"/>
      <c r="F9" s="1516"/>
      <c r="G9" s="778"/>
      <c r="H9" s="1517"/>
      <c r="I9" s="1518"/>
      <c r="J9" s="1518"/>
      <c r="K9" s="1519"/>
      <c r="L9" s="1518"/>
      <c r="M9" s="1518"/>
      <c r="N9" s="1520"/>
      <c r="O9" s="778"/>
      <c r="P9" s="1521"/>
      <c r="Q9" s="1522"/>
      <c r="R9" s="778"/>
      <c r="S9" s="1523"/>
      <c r="T9" s="1519"/>
      <c r="U9" s="1519"/>
      <c r="V9" s="1519"/>
      <c r="W9" s="1520"/>
      <c r="X9" s="1524"/>
      <c r="Y9" s="1525"/>
      <c r="Z9" s="778"/>
      <c r="AA9" s="1521"/>
      <c r="AB9" s="1526"/>
    </row>
    <row r="10" spans="1:28">
      <c r="A10" s="789" t="s">
        <v>1390</v>
      </c>
      <c r="B10" s="1515"/>
      <c r="C10" s="778"/>
      <c r="D10" s="1516"/>
      <c r="E10" s="1516"/>
      <c r="F10" s="1516"/>
      <c r="G10" s="778"/>
      <c r="H10" s="1517"/>
      <c r="I10" s="1518"/>
      <c r="J10" s="1518"/>
      <c r="K10" s="1519"/>
      <c r="L10" s="1518"/>
      <c r="M10" s="1518"/>
      <c r="N10" s="1520"/>
      <c r="O10" s="778"/>
      <c r="P10" s="1521"/>
      <c r="Q10" s="1522"/>
      <c r="R10" s="778"/>
      <c r="S10" s="1523"/>
      <c r="T10" s="1519"/>
      <c r="U10" s="1519"/>
      <c r="V10" s="1519"/>
      <c r="W10" s="1520"/>
      <c r="X10" s="1524"/>
      <c r="Y10" s="1525"/>
      <c r="Z10" s="778"/>
      <c r="AA10" s="1521"/>
      <c r="AB10" s="1526"/>
    </row>
    <row r="11" spans="1:28">
      <c r="A11" s="789" t="s">
        <v>1391</v>
      </c>
      <c r="B11" s="1515"/>
      <c r="C11" s="778"/>
      <c r="D11" s="1516"/>
      <c r="E11" s="1516"/>
      <c r="F11" s="1516"/>
      <c r="G11" s="778"/>
      <c r="H11" s="1517"/>
      <c r="I11" s="1518"/>
      <c r="J11" s="1518"/>
      <c r="K11" s="1519"/>
      <c r="L11" s="1518"/>
      <c r="M11" s="1518"/>
      <c r="N11" s="1520"/>
      <c r="O11" s="778"/>
      <c r="P11" s="1521"/>
      <c r="Q11" s="1522"/>
      <c r="R11" s="778"/>
      <c r="S11" s="1523"/>
      <c r="T11" s="1519"/>
      <c r="U11" s="1519"/>
      <c r="V11" s="1519"/>
      <c r="W11" s="1520"/>
      <c r="X11" s="1524"/>
      <c r="Y11" s="1525"/>
      <c r="Z11" s="778"/>
      <c r="AA11" s="1521"/>
      <c r="AB11" s="1526"/>
    </row>
    <row r="12" spans="1:28">
      <c r="A12" s="789" t="s">
        <v>1442</v>
      </c>
      <c r="B12" s="1515"/>
      <c r="C12" s="778"/>
      <c r="D12" s="1516"/>
      <c r="E12" s="1516"/>
      <c r="F12" s="1516"/>
      <c r="G12" s="778"/>
      <c r="H12" s="1517"/>
      <c r="I12" s="1518"/>
      <c r="J12" s="1518"/>
      <c r="K12" s="1519"/>
      <c r="L12" s="1518"/>
      <c r="M12" s="1518"/>
      <c r="N12" s="1520"/>
      <c r="O12" s="778"/>
      <c r="P12" s="1521"/>
      <c r="Q12" s="1522"/>
      <c r="R12" s="778"/>
      <c r="S12" s="1523"/>
      <c r="T12" s="1519"/>
      <c r="U12" s="1519"/>
      <c r="V12" s="1519"/>
      <c r="W12" s="1520"/>
      <c r="X12" s="1524"/>
      <c r="Y12" s="1525"/>
      <c r="Z12" s="778"/>
      <c r="AA12" s="1521"/>
      <c r="AB12" s="1526"/>
    </row>
    <row r="13" spans="1:28">
      <c r="A13" s="789" t="s">
        <v>1443</v>
      </c>
      <c r="B13" s="1515"/>
      <c r="C13" s="778"/>
      <c r="D13" s="1516"/>
      <c r="E13" s="1516"/>
      <c r="F13" s="1516"/>
      <c r="G13" s="778"/>
      <c r="H13" s="1517"/>
      <c r="I13" s="1518"/>
      <c r="J13" s="1518"/>
      <c r="K13" s="1519"/>
      <c r="L13" s="1518"/>
      <c r="M13" s="1518"/>
      <c r="N13" s="1520"/>
      <c r="O13" s="778"/>
      <c r="P13" s="1521"/>
      <c r="Q13" s="1522"/>
      <c r="R13" s="778"/>
      <c r="S13" s="1523"/>
      <c r="T13" s="1519"/>
      <c r="U13" s="1519"/>
      <c r="V13" s="1519"/>
      <c r="W13" s="1520"/>
      <c r="X13" s="1524"/>
      <c r="Y13" s="1525"/>
      <c r="Z13" s="778"/>
      <c r="AA13" s="1521"/>
      <c r="AB13" s="1526"/>
    </row>
    <row r="14" spans="1:28">
      <c r="A14" s="789" t="s">
        <v>1444</v>
      </c>
      <c r="B14" s="1515"/>
      <c r="C14" s="778"/>
      <c r="D14" s="1516"/>
      <c r="E14" s="1516"/>
      <c r="F14" s="1516"/>
      <c r="G14" s="778"/>
      <c r="H14" s="1517"/>
      <c r="I14" s="1518"/>
      <c r="J14" s="1518"/>
      <c r="K14" s="1519"/>
      <c r="L14" s="1518"/>
      <c r="M14" s="1518"/>
      <c r="N14" s="1520"/>
      <c r="O14" s="778"/>
      <c r="P14" s="1521"/>
      <c r="Q14" s="1522"/>
      <c r="R14" s="778"/>
      <c r="S14" s="1523"/>
      <c r="T14" s="1519"/>
      <c r="U14" s="1519"/>
      <c r="V14" s="1519"/>
      <c r="W14" s="1520"/>
      <c r="X14" s="1524"/>
      <c r="Y14" s="1525"/>
      <c r="Z14" s="778"/>
      <c r="AA14" s="1521"/>
      <c r="AB14" s="1526"/>
    </row>
    <row r="15" spans="1:28">
      <c r="A15" s="789" t="s">
        <v>1445</v>
      </c>
      <c r="B15" s="1515"/>
      <c r="C15" s="778"/>
      <c r="D15" s="1516"/>
      <c r="E15" s="1516"/>
      <c r="F15" s="1516"/>
      <c r="G15" s="778"/>
      <c r="H15" s="1517"/>
      <c r="I15" s="1518"/>
      <c r="J15" s="1518"/>
      <c r="K15" s="1519"/>
      <c r="L15" s="1518"/>
      <c r="M15" s="1518"/>
      <c r="N15" s="1520"/>
      <c r="O15" s="778"/>
      <c r="P15" s="1521"/>
      <c r="Q15" s="1522"/>
      <c r="R15" s="778"/>
      <c r="S15" s="1523"/>
      <c r="T15" s="1519"/>
      <c r="U15" s="1519"/>
      <c r="V15" s="1519"/>
      <c r="W15" s="1520"/>
      <c r="X15" s="1524"/>
      <c r="Y15" s="1525"/>
      <c r="Z15" s="778"/>
      <c r="AA15" s="1521"/>
      <c r="AB15" s="1526"/>
    </row>
    <row r="16" spans="1:28">
      <c r="A16" s="789" t="s">
        <v>1446</v>
      </c>
      <c r="B16" s="1515"/>
      <c r="C16" s="778"/>
      <c r="D16" s="1516"/>
      <c r="E16" s="1516"/>
      <c r="F16" s="1516"/>
      <c r="G16" s="778"/>
      <c r="H16" s="1517"/>
      <c r="I16" s="1518"/>
      <c r="J16" s="1518"/>
      <c r="K16" s="1519"/>
      <c r="L16" s="1518"/>
      <c r="M16" s="1518"/>
      <c r="N16" s="1520"/>
      <c r="O16" s="778"/>
      <c r="P16" s="1521"/>
      <c r="Q16" s="1522"/>
      <c r="R16" s="778"/>
      <c r="S16" s="1523"/>
      <c r="T16" s="1519"/>
      <c r="U16" s="1519"/>
      <c r="V16" s="1519"/>
      <c r="W16" s="1520"/>
      <c r="X16" s="1524"/>
      <c r="Y16" s="1525"/>
      <c r="Z16" s="778"/>
      <c r="AA16" s="1521"/>
      <c r="AB16" s="1526"/>
    </row>
    <row r="17" spans="1:28">
      <c r="A17" s="789" t="s">
        <v>1846</v>
      </c>
      <c r="B17" s="1515"/>
      <c r="C17" s="778"/>
      <c r="D17" s="1516"/>
      <c r="E17" s="1516"/>
      <c r="F17" s="1516"/>
      <c r="G17" s="778"/>
      <c r="H17" s="1517"/>
      <c r="I17" s="1518"/>
      <c r="J17" s="1518"/>
      <c r="K17" s="1519"/>
      <c r="L17" s="1518"/>
      <c r="M17" s="1518"/>
      <c r="N17" s="1520"/>
      <c r="O17" s="778"/>
      <c r="P17" s="1521"/>
      <c r="Q17" s="1522"/>
      <c r="R17" s="778"/>
      <c r="S17" s="1523"/>
      <c r="T17" s="1519"/>
      <c r="U17" s="1519"/>
      <c r="V17" s="1519"/>
      <c r="W17" s="1520"/>
      <c r="X17" s="1524"/>
      <c r="Y17" s="1525"/>
      <c r="Z17" s="778"/>
      <c r="AA17" s="1521"/>
      <c r="AB17" s="1526"/>
    </row>
    <row r="18" spans="1:28" ht="12" thickBot="1">
      <c r="A18" s="789" t="s">
        <v>1448</v>
      </c>
      <c r="B18" s="1515"/>
      <c r="C18" s="778"/>
      <c r="D18" s="1516"/>
      <c r="E18" s="1516"/>
      <c r="F18" s="1516"/>
      <c r="G18" s="778"/>
      <c r="H18" s="1517"/>
      <c r="I18" s="1518"/>
      <c r="J18" s="1518"/>
      <c r="K18" s="1519"/>
      <c r="L18" s="1518"/>
      <c r="M18" s="1518"/>
      <c r="N18" s="1520"/>
      <c r="O18" s="778"/>
      <c r="P18" s="1521"/>
      <c r="Q18" s="1522"/>
      <c r="R18" s="778"/>
      <c r="S18" s="1523"/>
      <c r="T18" s="1519"/>
      <c r="U18" s="1519"/>
      <c r="V18" s="1519"/>
      <c r="W18" s="1520"/>
      <c r="X18" s="1524"/>
      <c r="Y18" s="1525"/>
      <c r="Z18" s="778"/>
      <c r="AA18" s="1521"/>
      <c r="AB18" s="1526"/>
    </row>
    <row r="19" spans="1:28" ht="12" thickBot="1">
      <c r="A19" s="1527" t="s">
        <v>1090</v>
      </c>
      <c r="B19" s="1572"/>
      <c r="C19" s="1572"/>
      <c r="D19" s="1572"/>
      <c r="E19" s="1572"/>
      <c r="F19" s="1572"/>
      <c r="G19" s="1572"/>
      <c r="H19" s="1572"/>
      <c r="I19" s="1572"/>
      <c r="J19" s="1572"/>
      <c r="K19" s="1572"/>
      <c r="L19" s="1572"/>
      <c r="M19" s="1572"/>
      <c r="N19" s="1572"/>
      <c r="O19" s="1572"/>
      <c r="P19" s="1572"/>
      <c r="Q19" s="1572"/>
      <c r="R19" s="1572"/>
      <c r="S19" s="1572"/>
      <c r="T19" s="1572"/>
      <c r="U19" s="1572"/>
      <c r="V19" s="1572"/>
      <c r="W19" s="1572"/>
      <c r="X19" s="1572"/>
      <c r="Y19" s="1572"/>
      <c r="Z19" s="1572"/>
      <c r="AA19" s="1572"/>
      <c r="AB19" s="1572"/>
    </row>
    <row r="22" spans="1:28">
      <c r="A22" s="11" t="s">
        <v>1443</v>
      </c>
    </row>
    <row r="23" spans="1:28">
      <c r="A23" s="2" t="s">
        <v>1449</v>
      </c>
    </row>
    <row r="24" spans="1:28">
      <c r="A24" s="2" t="s">
        <v>1450</v>
      </c>
    </row>
    <row r="25" spans="1:28">
      <c r="A25" s="2" t="s">
        <v>1451</v>
      </c>
    </row>
    <row r="26" spans="1:28">
      <c r="A26" s="2" t="s">
        <v>1452</v>
      </c>
    </row>
    <row r="27" spans="1:28">
      <c r="A27" s="2" t="s">
        <v>1453</v>
      </c>
    </row>
  </sheetData>
  <mergeCells count="1">
    <mergeCell ref="AA3:AB3"/>
  </mergeCells>
  <pageMargins left="0.78740157499999996" right="0.78740157499999996" top="0.984251969" bottom="0.984251969" header="0.4921259845" footer="0.4921259845"/>
  <pageSetup paperSize="9" scale="96"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AB27"/>
  <sheetViews>
    <sheetView showGridLines="0" zoomScale="90" zoomScaleNormal="90" workbookViewId="0">
      <selection activeCell="U4" sqref="U4:V4"/>
    </sheetView>
  </sheetViews>
  <sheetFormatPr baseColWidth="10" defaultColWidth="11.26953125" defaultRowHeight="11.5" outlineLevelCol="1"/>
  <cols>
    <col min="1" max="1" width="26.54296875" style="2" customWidth="1"/>
    <col min="2" max="2" width="4.81640625" style="2" bestFit="1" customWidth="1"/>
    <col min="3" max="3" width="6.81640625" style="2" bestFit="1" customWidth="1"/>
    <col min="4" max="5" width="6.54296875" style="2" customWidth="1" outlineLevel="1"/>
    <col min="6" max="6" width="2.54296875" style="2" customWidth="1" outlineLevel="1"/>
    <col min="7" max="7" width="6.81640625" style="2" bestFit="1" customWidth="1"/>
    <col min="8" max="8" width="2.54296875" style="2" customWidth="1" outlineLevel="1"/>
    <col min="9" max="9" width="4.81640625" style="2" customWidth="1" outlineLevel="1"/>
    <col min="10" max="12" width="3.54296875" style="2" customWidth="1" outlineLevel="1"/>
    <col min="13" max="14" width="2.54296875" style="2" customWidth="1" outlineLevel="1"/>
    <col min="15" max="15" width="6.81640625" style="2" bestFit="1" customWidth="1"/>
    <col min="16" max="17" width="4.81640625" style="2" customWidth="1" outlineLevel="1"/>
    <col min="18" max="18" width="6.54296875" style="2" bestFit="1" customWidth="1"/>
    <col min="19" max="23" width="4.81640625" style="2" customWidth="1" outlineLevel="1"/>
    <col min="24" max="24" width="6.54296875" style="2" bestFit="1" customWidth="1"/>
    <col min="25" max="25" width="5.54296875" style="2" customWidth="1" outlineLevel="1"/>
    <col min="26" max="26" width="6.54296875" style="2" bestFit="1" customWidth="1"/>
    <col min="27" max="27" width="2.54296875" style="2" customWidth="1" outlineLevel="1"/>
    <col min="28" max="28" width="4.81640625" style="2" customWidth="1" outlineLevel="1"/>
    <col min="29" max="16384" width="11.26953125" style="2"/>
  </cols>
  <sheetData>
    <row r="1" spans="1:28">
      <c r="A1" s="99" t="s">
        <v>1454</v>
      </c>
      <c r="B1" s="5"/>
      <c r="C1" s="5"/>
      <c r="D1" s="5"/>
      <c r="E1" s="5"/>
      <c r="F1" s="5"/>
      <c r="G1" s="5"/>
      <c r="H1" s="5"/>
      <c r="I1" s="5"/>
      <c r="J1" s="5"/>
      <c r="K1" s="5"/>
      <c r="L1" s="5"/>
      <c r="M1" s="5"/>
      <c r="N1" s="5"/>
      <c r="O1" s="5"/>
      <c r="P1" s="5"/>
      <c r="Q1" s="5"/>
      <c r="R1" s="5"/>
    </row>
    <row r="3" spans="1:28" ht="13.5" customHeight="1" thickBot="1">
      <c r="A3" s="961"/>
      <c r="B3" s="786"/>
      <c r="C3" s="849"/>
      <c r="D3" s="1816" t="s">
        <v>1407</v>
      </c>
      <c r="E3" s="1817"/>
      <c r="F3" s="1818"/>
      <c r="G3" s="963"/>
      <c r="H3" s="1816" t="s">
        <v>1408</v>
      </c>
      <c r="I3" s="1817"/>
      <c r="J3" s="1817"/>
      <c r="K3" s="1817"/>
      <c r="L3" s="1817"/>
      <c r="M3" s="1817"/>
      <c r="N3" s="1818"/>
      <c r="O3" s="847"/>
      <c r="P3" s="1811" t="s">
        <v>1409</v>
      </c>
      <c r="Q3" s="1811"/>
      <c r="R3" s="847"/>
      <c r="S3" s="1816" t="s">
        <v>1410</v>
      </c>
      <c r="T3" s="1817"/>
      <c r="U3" s="1817"/>
      <c r="V3" s="1817"/>
      <c r="W3" s="1818"/>
      <c r="X3" s="962"/>
      <c r="Y3" s="787" t="s">
        <v>1411</v>
      </c>
      <c r="Z3" s="847"/>
      <c r="AA3" s="1811" t="s">
        <v>1412</v>
      </c>
      <c r="AB3" s="1810"/>
    </row>
    <row r="4" spans="1:28" s="67" customFormat="1" ht="110.25" customHeight="1" thickTop="1" thickBot="1">
      <c r="A4" s="785" t="s">
        <v>900</v>
      </c>
      <c r="B4" s="763" t="s">
        <v>1413</v>
      </c>
      <c r="C4" s="763" t="s">
        <v>1407</v>
      </c>
      <c r="D4" s="761" t="s">
        <v>1414</v>
      </c>
      <c r="E4" s="1695" t="s">
        <v>1843</v>
      </c>
      <c r="F4" s="756" t="s">
        <v>1415</v>
      </c>
      <c r="G4" s="763" t="s">
        <v>1408</v>
      </c>
      <c r="H4" s="758" t="s">
        <v>1416</v>
      </c>
      <c r="I4" s="759" t="s">
        <v>1417</v>
      </c>
      <c r="J4" s="759" t="s">
        <v>1418</v>
      </c>
      <c r="K4" s="759" t="s">
        <v>1419</v>
      </c>
      <c r="L4" s="759" t="s">
        <v>1420</v>
      </c>
      <c r="M4" s="759" t="s">
        <v>1421</v>
      </c>
      <c r="N4" s="760" t="s">
        <v>1422</v>
      </c>
      <c r="O4" s="763" t="s">
        <v>1409</v>
      </c>
      <c r="P4" s="757" t="s">
        <v>1423</v>
      </c>
      <c r="Q4" s="161" t="s">
        <v>1424</v>
      </c>
      <c r="R4" s="763" t="s">
        <v>1410</v>
      </c>
      <c r="S4" s="763" t="s">
        <v>1425</v>
      </c>
      <c r="T4" s="763" t="s">
        <v>1426</v>
      </c>
      <c r="U4" s="763" t="s">
        <v>1844</v>
      </c>
      <c r="V4" s="763" t="s">
        <v>1845</v>
      </c>
      <c r="W4" s="763" t="s">
        <v>1427</v>
      </c>
      <c r="X4" s="763" t="s">
        <v>1455</v>
      </c>
      <c r="Y4" s="763" t="s">
        <v>1411</v>
      </c>
      <c r="Z4" s="763" t="s">
        <v>1412</v>
      </c>
      <c r="AA4" s="757" t="s">
        <v>1428</v>
      </c>
      <c r="AB4" s="161" t="s">
        <v>1429</v>
      </c>
    </row>
    <row r="5" spans="1:28">
      <c r="A5" s="788" t="s">
        <v>1385</v>
      </c>
      <c r="B5" s="783"/>
      <c r="C5" s="850"/>
      <c r="D5" s="784"/>
      <c r="E5" s="784"/>
      <c r="F5" s="784"/>
      <c r="G5" s="851"/>
      <c r="H5" s="784"/>
      <c r="I5" s="784"/>
      <c r="J5" s="784"/>
      <c r="K5" s="784"/>
      <c r="L5" s="784"/>
      <c r="M5" s="784"/>
      <c r="N5" s="784"/>
      <c r="O5" s="851"/>
      <c r="P5" s="784"/>
      <c r="Q5" s="784"/>
      <c r="R5" s="851"/>
      <c r="S5" s="784"/>
      <c r="T5" s="784"/>
      <c r="U5" s="784"/>
      <c r="V5" s="784"/>
      <c r="W5" s="784"/>
      <c r="X5" s="851"/>
      <c r="Y5" s="784"/>
      <c r="Z5" s="851"/>
      <c r="AA5" s="784"/>
      <c r="AB5" s="784"/>
    </row>
    <row r="6" spans="1:28">
      <c r="A6" s="789" t="s">
        <v>1386</v>
      </c>
      <c r="B6" s="783"/>
      <c r="C6" s="850"/>
      <c r="D6" s="784"/>
      <c r="E6" s="784"/>
      <c r="F6" s="784"/>
      <c r="G6" s="851"/>
      <c r="H6" s="784"/>
      <c r="I6" s="784"/>
      <c r="J6" s="784"/>
      <c r="K6" s="784"/>
      <c r="L6" s="784"/>
      <c r="M6" s="784"/>
      <c r="N6" s="784"/>
      <c r="O6" s="851"/>
      <c r="P6" s="784"/>
      <c r="Q6" s="784"/>
      <c r="R6" s="851"/>
      <c r="S6" s="784"/>
      <c r="T6" s="784"/>
      <c r="U6" s="784"/>
      <c r="V6" s="784"/>
      <c r="W6" s="784"/>
      <c r="X6" s="851"/>
      <c r="Y6" s="784"/>
      <c r="Z6" s="851"/>
      <c r="AA6" s="784"/>
      <c r="AB6" s="784"/>
    </row>
    <row r="7" spans="1:28">
      <c r="A7" s="789" t="s">
        <v>1387</v>
      </c>
      <c r="B7" s="783"/>
      <c r="C7" s="850"/>
      <c r="D7" s="784"/>
      <c r="E7" s="784"/>
      <c r="F7" s="784"/>
      <c r="G7" s="851"/>
      <c r="H7" s="784"/>
      <c r="I7" s="784"/>
      <c r="J7" s="784"/>
      <c r="K7" s="784"/>
      <c r="L7" s="784"/>
      <c r="M7" s="784"/>
      <c r="N7" s="784"/>
      <c r="O7" s="851"/>
      <c r="P7" s="784"/>
      <c r="Q7" s="784"/>
      <c r="R7" s="851"/>
      <c r="S7" s="784"/>
      <c r="T7" s="784"/>
      <c r="U7" s="784"/>
      <c r="V7" s="784"/>
      <c r="W7" s="784"/>
      <c r="X7" s="851"/>
      <c r="Y7" s="784"/>
      <c r="Z7" s="851"/>
      <c r="AA7" s="784"/>
      <c r="AB7" s="784"/>
    </row>
    <row r="8" spans="1:28">
      <c r="A8" s="789" t="s">
        <v>1388</v>
      </c>
      <c r="B8" s="783"/>
      <c r="C8" s="850"/>
      <c r="D8" s="784"/>
      <c r="E8" s="784"/>
      <c r="F8" s="784"/>
      <c r="G8" s="851"/>
      <c r="H8" s="784"/>
      <c r="I8" s="784"/>
      <c r="J8" s="784"/>
      <c r="K8" s="784"/>
      <c r="L8" s="784"/>
      <c r="M8" s="784"/>
      <c r="N8" s="784"/>
      <c r="O8" s="851"/>
      <c r="P8" s="784"/>
      <c r="Q8" s="784"/>
      <c r="R8" s="851"/>
      <c r="S8" s="784"/>
      <c r="T8" s="784"/>
      <c r="U8" s="784"/>
      <c r="V8" s="784"/>
      <c r="W8" s="784"/>
      <c r="X8" s="851"/>
      <c r="Y8" s="784"/>
      <c r="Z8" s="851"/>
      <c r="AA8" s="784"/>
      <c r="AB8" s="784"/>
    </row>
    <row r="9" spans="1:28">
      <c r="A9" s="789" t="s">
        <v>1389</v>
      </c>
      <c r="B9" s="783"/>
      <c r="C9" s="850"/>
      <c r="D9" s="784"/>
      <c r="E9" s="784"/>
      <c r="F9" s="784"/>
      <c r="G9" s="851"/>
      <c r="H9" s="784"/>
      <c r="I9" s="784"/>
      <c r="J9" s="784"/>
      <c r="K9" s="784"/>
      <c r="L9" s="784"/>
      <c r="M9" s="784"/>
      <c r="N9" s="784"/>
      <c r="O9" s="851"/>
      <c r="P9" s="784"/>
      <c r="Q9" s="784"/>
      <c r="R9" s="851"/>
      <c r="S9" s="784"/>
      <c r="T9" s="784"/>
      <c r="U9" s="784"/>
      <c r="V9" s="784"/>
      <c r="W9" s="784"/>
      <c r="X9" s="851"/>
      <c r="Y9" s="784"/>
      <c r="Z9" s="851"/>
      <c r="AA9" s="784"/>
      <c r="AB9" s="784"/>
    </row>
    <row r="10" spans="1:28">
      <c r="A10" s="789" t="s">
        <v>1390</v>
      </c>
      <c r="B10" s="783"/>
      <c r="C10" s="850"/>
      <c r="D10" s="784"/>
      <c r="E10" s="784"/>
      <c r="F10" s="784"/>
      <c r="G10" s="851"/>
      <c r="H10" s="784"/>
      <c r="I10" s="784"/>
      <c r="J10" s="784"/>
      <c r="K10" s="784"/>
      <c r="L10" s="784"/>
      <c r="M10" s="784"/>
      <c r="N10" s="784"/>
      <c r="O10" s="851"/>
      <c r="P10" s="784"/>
      <c r="Q10" s="784"/>
      <c r="R10" s="851"/>
      <c r="S10" s="784"/>
      <c r="T10" s="784"/>
      <c r="U10" s="784"/>
      <c r="V10" s="784"/>
      <c r="W10" s="784"/>
      <c r="X10" s="851"/>
      <c r="Y10" s="784"/>
      <c r="Z10" s="851"/>
      <c r="AA10" s="784"/>
      <c r="AB10" s="784"/>
    </row>
    <row r="11" spans="1:28">
      <c r="A11" s="789" t="s">
        <v>1391</v>
      </c>
      <c r="B11" s="783"/>
      <c r="C11" s="850"/>
      <c r="D11" s="784"/>
      <c r="E11" s="784"/>
      <c r="F11" s="784"/>
      <c r="G11" s="851"/>
      <c r="H11" s="784"/>
      <c r="I11" s="784"/>
      <c r="J11" s="784"/>
      <c r="K11" s="784"/>
      <c r="L11" s="784"/>
      <c r="M11" s="784"/>
      <c r="N11" s="784"/>
      <c r="O11" s="851"/>
      <c r="P11" s="784"/>
      <c r="Q11" s="784"/>
      <c r="R11" s="851"/>
      <c r="S11" s="784"/>
      <c r="T11" s="784"/>
      <c r="U11" s="784"/>
      <c r="V11" s="784"/>
      <c r="W11" s="784"/>
      <c r="X11" s="851"/>
      <c r="Y11" s="784"/>
      <c r="Z11" s="851"/>
      <c r="AA11" s="784"/>
      <c r="AB11" s="784"/>
    </row>
    <row r="12" spans="1:28">
      <c r="A12" s="789" t="s">
        <v>1442</v>
      </c>
      <c r="B12" s="783"/>
      <c r="C12" s="850"/>
      <c r="D12" s="784"/>
      <c r="E12" s="784"/>
      <c r="F12" s="784"/>
      <c r="G12" s="851"/>
      <c r="H12" s="784"/>
      <c r="I12" s="784"/>
      <c r="J12" s="784"/>
      <c r="K12" s="784"/>
      <c r="L12" s="784"/>
      <c r="M12" s="784"/>
      <c r="N12" s="784"/>
      <c r="O12" s="851"/>
      <c r="P12" s="784"/>
      <c r="Q12" s="784"/>
      <c r="R12" s="851"/>
      <c r="S12" s="784"/>
      <c r="T12" s="784"/>
      <c r="U12" s="784"/>
      <c r="V12" s="784"/>
      <c r="W12" s="784"/>
      <c r="X12" s="851"/>
      <c r="Y12" s="784"/>
      <c r="Z12" s="851"/>
      <c r="AA12" s="784"/>
      <c r="AB12" s="784"/>
    </row>
    <row r="13" spans="1:28">
      <c r="A13" s="789" t="s">
        <v>1443</v>
      </c>
      <c r="B13" s="783"/>
      <c r="C13" s="850"/>
      <c r="D13" s="784"/>
      <c r="E13" s="784"/>
      <c r="F13" s="784"/>
      <c r="G13" s="851"/>
      <c r="H13" s="784"/>
      <c r="I13" s="784"/>
      <c r="J13" s="784"/>
      <c r="K13" s="784"/>
      <c r="L13" s="784"/>
      <c r="M13" s="784"/>
      <c r="N13" s="784"/>
      <c r="O13" s="851"/>
      <c r="P13" s="784"/>
      <c r="Q13" s="784"/>
      <c r="R13" s="851"/>
      <c r="S13" s="784"/>
      <c r="T13" s="784"/>
      <c r="U13" s="784"/>
      <c r="V13" s="784"/>
      <c r="W13" s="784"/>
      <c r="X13" s="851"/>
      <c r="Y13" s="784"/>
      <c r="Z13" s="851"/>
      <c r="AA13" s="784"/>
      <c r="AB13" s="784"/>
    </row>
    <row r="14" spans="1:28">
      <c r="A14" s="1573" t="s">
        <v>1444</v>
      </c>
      <c r="B14" s="783"/>
      <c r="C14" s="850"/>
      <c r="D14" s="784"/>
      <c r="E14" s="784"/>
      <c r="F14" s="784"/>
      <c r="G14" s="851"/>
      <c r="H14" s="784"/>
      <c r="I14" s="784"/>
      <c r="J14" s="784"/>
      <c r="K14" s="784"/>
      <c r="L14" s="784"/>
      <c r="M14" s="784"/>
      <c r="N14" s="784"/>
      <c r="O14" s="851"/>
      <c r="P14" s="784"/>
      <c r="Q14" s="784"/>
      <c r="R14" s="851"/>
      <c r="S14" s="784"/>
      <c r="T14" s="784"/>
      <c r="U14" s="784"/>
      <c r="V14" s="784"/>
      <c r="W14" s="784"/>
      <c r="X14" s="851"/>
      <c r="Y14" s="784"/>
      <c r="Z14" s="851"/>
      <c r="AA14" s="784"/>
      <c r="AB14" s="784"/>
    </row>
    <row r="15" spans="1:28">
      <c r="A15" s="789" t="s">
        <v>1445</v>
      </c>
      <c r="B15" s="783"/>
      <c r="C15" s="850"/>
      <c r="D15" s="784"/>
      <c r="E15" s="784"/>
      <c r="F15" s="784"/>
      <c r="G15" s="851"/>
      <c r="H15" s="784"/>
      <c r="I15" s="784"/>
      <c r="J15" s="784"/>
      <c r="K15" s="784"/>
      <c r="L15" s="784"/>
      <c r="M15" s="784"/>
      <c r="N15" s="784"/>
      <c r="O15" s="851"/>
      <c r="P15" s="784"/>
      <c r="Q15" s="784"/>
      <c r="R15" s="851"/>
      <c r="S15" s="784"/>
      <c r="T15" s="784"/>
      <c r="U15" s="784"/>
      <c r="V15" s="784"/>
      <c r="W15" s="784"/>
      <c r="X15" s="851"/>
      <c r="Y15" s="784"/>
      <c r="Z15" s="851"/>
      <c r="AA15" s="784"/>
      <c r="AB15" s="784"/>
    </row>
    <row r="16" spans="1:28">
      <c r="A16" s="789" t="s">
        <v>1446</v>
      </c>
      <c r="B16" s="783"/>
      <c r="C16" s="850"/>
      <c r="D16" s="784"/>
      <c r="E16" s="784"/>
      <c r="F16" s="784"/>
      <c r="G16" s="851"/>
      <c r="H16" s="784"/>
      <c r="I16" s="784"/>
      <c r="J16" s="784"/>
      <c r="K16" s="784"/>
      <c r="L16" s="784"/>
      <c r="M16" s="784"/>
      <c r="N16" s="784"/>
      <c r="O16" s="851"/>
      <c r="P16" s="784"/>
      <c r="Q16" s="784"/>
      <c r="R16" s="851"/>
      <c r="S16" s="784"/>
      <c r="T16" s="784"/>
      <c r="U16" s="784"/>
      <c r="V16" s="784"/>
      <c r="W16" s="784"/>
      <c r="X16" s="851"/>
      <c r="Y16" s="784"/>
      <c r="Z16" s="851"/>
      <c r="AA16" s="784"/>
      <c r="AB16" s="784"/>
    </row>
    <row r="17" spans="1:28">
      <c r="A17" s="789" t="s">
        <v>1447</v>
      </c>
      <c r="B17" s="783"/>
      <c r="C17" s="850"/>
      <c r="D17" s="784"/>
      <c r="E17" s="784"/>
      <c r="F17" s="784"/>
      <c r="G17" s="851"/>
      <c r="H17" s="784"/>
      <c r="I17" s="784"/>
      <c r="J17" s="784"/>
      <c r="K17" s="784"/>
      <c r="L17" s="784"/>
      <c r="M17" s="784"/>
      <c r="N17" s="784"/>
      <c r="O17" s="851"/>
      <c r="P17" s="784"/>
      <c r="Q17" s="784"/>
      <c r="R17" s="851"/>
      <c r="S17" s="784"/>
      <c r="T17" s="784"/>
      <c r="U17" s="784"/>
      <c r="V17" s="784"/>
      <c r="W17" s="784"/>
      <c r="X17" s="851"/>
      <c r="Y17" s="784"/>
      <c r="Z17" s="851"/>
      <c r="AA17" s="784"/>
      <c r="AB17" s="784"/>
    </row>
    <row r="18" spans="1:28" ht="12" thickBot="1">
      <c r="A18" s="789" t="s">
        <v>1448</v>
      </c>
      <c r="B18" s="783"/>
      <c r="C18" s="850"/>
      <c r="D18" s="784"/>
      <c r="E18" s="784"/>
      <c r="F18" s="784"/>
      <c r="G18" s="851"/>
      <c r="H18" s="784"/>
      <c r="I18" s="784"/>
      <c r="J18" s="784"/>
      <c r="K18" s="784"/>
      <c r="L18" s="784"/>
      <c r="M18" s="784"/>
      <c r="N18" s="784"/>
      <c r="O18" s="851"/>
      <c r="P18" s="784"/>
      <c r="Q18" s="784"/>
      <c r="R18" s="851"/>
      <c r="S18" s="784"/>
      <c r="T18" s="784"/>
      <c r="U18" s="784"/>
      <c r="V18" s="784"/>
      <c r="W18" s="784"/>
      <c r="X18" s="851"/>
      <c r="Y18" s="784"/>
      <c r="Z18" s="851"/>
      <c r="AA18" s="784"/>
      <c r="AB18" s="784"/>
    </row>
    <row r="19" spans="1:28" ht="12" thickBot="1">
      <c r="A19" s="1527" t="s">
        <v>1090</v>
      </c>
      <c r="B19" s="1572"/>
      <c r="C19" s="1574"/>
      <c r="D19" s="1572"/>
      <c r="E19" s="1572"/>
      <c r="F19" s="1572"/>
      <c r="G19" s="1574"/>
      <c r="H19" s="1572"/>
      <c r="I19" s="1572"/>
      <c r="J19" s="1572"/>
      <c r="K19" s="1572"/>
      <c r="L19" s="1572"/>
      <c r="M19" s="1572"/>
      <c r="N19" s="1572"/>
      <c r="O19" s="1574"/>
      <c r="P19" s="1572"/>
      <c r="Q19" s="1572"/>
      <c r="R19" s="1575"/>
      <c r="S19" s="1572"/>
      <c r="T19" s="1572"/>
      <c r="U19" s="1572"/>
      <c r="V19" s="1572"/>
      <c r="W19" s="1572"/>
      <c r="X19" s="1575"/>
      <c r="Y19" s="1572"/>
      <c r="Z19" s="1575"/>
      <c r="AA19" s="1572"/>
      <c r="AB19" s="1572"/>
    </row>
    <row r="22" spans="1:28">
      <c r="A22" s="11" t="s">
        <v>1443</v>
      </c>
    </row>
    <row r="23" spans="1:28">
      <c r="A23" s="2" t="s">
        <v>1449</v>
      </c>
    </row>
    <row r="24" spans="1:28">
      <c r="A24" s="2" t="s">
        <v>1450</v>
      </c>
    </row>
    <row r="25" spans="1:28">
      <c r="A25" s="2" t="s">
        <v>1451</v>
      </c>
    </row>
    <row r="26" spans="1:28">
      <c r="A26" s="2" t="s">
        <v>1452</v>
      </c>
    </row>
    <row r="27" spans="1:28">
      <c r="A27" s="2" t="s">
        <v>1453</v>
      </c>
    </row>
  </sheetData>
  <mergeCells count="5">
    <mergeCell ref="D3:F3"/>
    <mergeCell ref="H3:N3"/>
    <mergeCell ref="P3:Q3"/>
    <mergeCell ref="S3:W3"/>
    <mergeCell ref="AA3:AB3"/>
  </mergeCells>
  <pageMargins left="0.78740157499999996" right="0.78740157499999996" top="0.984251969" bottom="0.984251969" header="0.4921259845" footer="0.4921259845"/>
  <pageSetup paperSize="9" scale="96" orientation="landscape"/>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AB9"/>
  <sheetViews>
    <sheetView showGridLines="0" zoomScale="85" zoomScaleNormal="85" workbookViewId="0">
      <selection activeCell="U4" sqref="U4:V4"/>
    </sheetView>
  </sheetViews>
  <sheetFormatPr baseColWidth="10" defaultColWidth="9.1796875" defaultRowHeight="12.5" outlineLevelCol="1"/>
  <cols>
    <col min="1" max="1" width="10.54296875" customWidth="1"/>
    <col min="2" max="3" width="8.26953125" customWidth="1"/>
    <col min="4" max="6" width="5.81640625" customWidth="1" outlineLevel="1"/>
    <col min="7" max="7" width="5.81640625" customWidth="1"/>
    <col min="8" max="14" width="5.81640625" customWidth="1" outlineLevel="1"/>
    <col min="15" max="15" width="5.81640625" customWidth="1"/>
    <col min="16" max="17" width="5.81640625" customWidth="1" outlineLevel="1"/>
    <col min="18" max="18" width="5.81640625" customWidth="1"/>
    <col min="19" max="23" width="5.81640625" customWidth="1" outlineLevel="1"/>
    <col min="24" max="24" width="5.81640625" customWidth="1"/>
    <col min="25" max="25" width="5.81640625" customWidth="1" outlineLevel="1"/>
    <col min="26" max="26" width="5.81640625" customWidth="1"/>
    <col min="27" max="28" width="5.81640625" customWidth="1" outlineLevel="1"/>
    <col min="29" max="35" width="5.81640625" customWidth="1"/>
    <col min="36" max="36" width="10.1796875" customWidth="1"/>
    <col min="37" max="37" width="9.1796875" bestFit="1" customWidth="1"/>
  </cols>
  <sheetData>
    <row r="1" spans="1:28" ht="13">
      <c r="A1" s="6" t="s">
        <v>63</v>
      </c>
      <c r="B1" s="4"/>
      <c r="C1" s="4"/>
      <c r="D1" s="4"/>
      <c r="E1" s="4"/>
      <c r="F1" s="4"/>
      <c r="G1" s="4"/>
      <c r="H1" s="4"/>
      <c r="I1" s="4"/>
      <c r="J1" s="4"/>
      <c r="K1" s="4"/>
      <c r="L1" s="4"/>
      <c r="M1" s="4"/>
      <c r="N1" s="4"/>
      <c r="O1" s="4"/>
      <c r="P1" s="4"/>
      <c r="Q1" s="4"/>
      <c r="R1" s="4"/>
    </row>
    <row r="3" spans="1:28" ht="24.75" customHeight="1" thickBot="1">
      <c r="A3" s="170"/>
      <c r="B3" s="852"/>
      <c r="C3" s="790"/>
      <c r="D3" s="1819" t="s">
        <v>1407</v>
      </c>
      <c r="E3" s="1815"/>
      <c r="F3" s="1820"/>
      <c r="G3" s="790"/>
      <c r="H3" s="1811" t="s">
        <v>1408</v>
      </c>
      <c r="I3" s="1811"/>
      <c r="J3" s="1811"/>
      <c r="K3" s="1811"/>
      <c r="L3" s="1811"/>
      <c r="M3" s="1811"/>
      <c r="N3" s="1811"/>
      <c r="O3" s="790"/>
      <c r="P3" s="1809" t="s">
        <v>1409</v>
      </c>
      <c r="Q3" s="1812"/>
      <c r="R3" s="790"/>
      <c r="S3" s="1811" t="s">
        <v>1410</v>
      </c>
      <c r="T3" s="1811"/>
      <c r="U3" s="1811"/>
      <c r="V3" s="1811"/>
      <c r="W3" s="1811"/>
      <c r="X3" s="790"/>
      <c r="Y3" s="790" t="s">
        <v>1411</v>
      </c>
      <c r="Z3" s="790"/>
      <c r="AA3" s="1811" t="s">
        <v>1412</v>
      </c>
      <c r="AB3" s="1810"/>
    </row>
    <row r="4" spans="1:28" ht="136.5" customHeight="1" thickTop="1" thickBot="1">
      <c r="A4" s="58" t="s">
        <v>972</v>
      </c>
      <c r="B4" s="763" t="s">
        <v>1413</v>
      </c>
      <c r="C4" s="793" t="s">
        <v>1407</v>
      </c>
      <c r="D4" s="761" t="s">
        <v>1414</v>
      </c>
      <c r="E4" s="1695" t="s">
        <v>1843</v>
      </c>
      <c r="F4" s="756" t="s">
        <v>1415</v>
      </c>
      <c r="G4" s="763" t="s">
        <v>1408</v>
      </c>
      <c r="H4" s="763" t="s">
        <v>1416</v>
      </c>
      <c r="I4" s="763" t="s">
        <v>1417</v>
      </c>
      <c r="J4" s="763" t="s">
        <v>1418</v>
      </c>
      <c r="K4" s="763" t="s">
        <v>1419</v>
      </c>
      <c r="L4" s="763" t="s">
        <v>1420</v>
      </c>
      <c r="M4" s="763" t="s">
        <v>1421</v>
      </c>
      <c r="N4" s="763" t="s">
        <v>1422</v>
      </c>
      <c r="O4" s="763" t="s">
        <v>1409</v>
      </c>
      <c r="P4" s="763" t="s">
        <v>1423</v>
      </c>
      <c r="Q4" s="763" t="s">
        <v>1424</v>
      </c>
      <c r="R4" s="763" t="s">
        <v>1410</v>
      </c>
      <c r="S4" s="763" t="s">
        <v>1425</v>
      </c>
      <c r="T4" s="763" t="s">
        <v>1426</v>
      </c>
      <c r="U4" s="763" t="s">
        <v>1844</v>
      </c>
      <c r="V4" s="763" t="s">
        <v>1845</v>
      </c>
      <c r="W4" s="763" t="s">
        <v>1427</v>
      </c>
      <c r="X4" s="763" t="s">
        <v>1411</v>
      </c>
      <c r="Y4" s="763" t="s">
        <v>1411</v>
      </c>
      <c r="Z4" s="763" t="s">
        <v>1412</v>
      </c>
      <c r="AA4" s="757" t="s">
        <v>1428</v>
      </c>
      <c r="AB4" s="161" t="s">
        <v>1429</v>
      </c>
    </row>
    <row r="5" spans="1:28" s="2" customFormat="1" ht="12" thickBot="1">
      <c r="A5" s="169" t="s">
        <v>1404</v>
      </c>
      <c r="B5" s="1515"/>
      <c r="C5" s="778"/>
      <c r="D5" s="1516"/>
      <c r="E5" s="1516"/>
      <c r="F5" s="1516"/>
      <c r="G5" s="778"/>
      <c r="H5" s="1517"/>
      <c r="I5" s="1518"/>
      <c r="J5" s="1518"/>
      <c r="K5" s="1519"/>
      <c r="L5" s="1518"/>
      <c r="M5" s="1518"/>
      <c r="N5" s="1520"/>
      <c r="O5" s="778"/>
      <c r="P5" s="1521"/>
      <c r="Q5" s="1522"/>
      <c r="R5" s="778"/>
      <c r="S5" s="1523"/>
      <c r="T5" s="1519"/>
      <c r="U5" s="1519"/>
      <c r="V5" s="1519"/>
      <c r="W5" s="1520"/>
      <c r="X5" s="1524"/>
      <c r="Y5" s="1525"/>
      <c r="Z5" s="778"/>
      <c r="AA5" s="1521"/>
      <c r="AB5" s="1526"/>
    </row>
    <row r="6" spans="1:28" s="2" customFormat="1" ht="11.5">
      <c r="A6" s="1527" t="s">
        <v>1090</v>
      </c>
      <c r="B6" s="1576"/>
      <c r="C6" s="1577"/>
      <c r="D6" s="1578"/>
      <c r="E6" s="1699"/>
      <c r="F6" s="1579"/>
      <c r="G6" s="1577"/>
      <c r="H6" s="1578"/>
      <c r="I6" s="1579"/>
      <c r="J6" s="1579"/>
      <c r="K6" s="1579"/>
      <c r="L6" s="1579"/>
      <c r="M6" s="1579"/>
      <c r="N6" s="1580"/>
      <c r="O6" s="1577"/>
      <c r="P6" s="1579"/>
      <c r="Q6" s="1579"/>
      <c r="R6" s="1577"/>
      <c r="S6" s="1578"/>
      <c r="T6" s="1579"/>
      <c r="U6" s="1579"/>
      <c r="V6" s="1579"/>
      <c r="W6" s="1579"/>
      <c r="X6" s="1577"/>
      <c r="Y6" s="1579"/>
      <c r="Z6" s="1577"/>
      <c r="AA6" s="1579"/>
      <c r="AB6" s="1580"/>
    </row>
    <row r="7" spans="1:28" s="2" customFormat="1" ht="11.5">
      <c r="A7" s="134"/>
      <c r="B7" s="133"/>
      <c r="C7" s="133"/>
      <c r="D7" s="133"/>
      <c r="E7" s="133"/>
      <c r="F7" s="132"/>
      <c r="G7" s="132"/>
      <c r="H7" s="132"/>
    </row>
    <row r="8" spans="1:28" s="2" customFormat="1" ht="11.5">
      <c r="A8" s="129"/>
      <c r="B8" s="129"/>
      <c r="C8" s="129"/>
      <c r="D8" s="129"/>
      <c r="E8" s="129"/>
      <c r="F8" s="129"/>
      <c r="G8" s="129"/>
      <c r="H8" s="129"/>
    </row>
    <row r="9" spans="1:28" s="2" customFormat="1" ht="11.5">
      <c r="A9" s="129"/>
      <c r="B9" s="129"/>
      <c r="C9" s="129"/>
      <c r="D9" s="129"/>
      <c r="E9" s="129"/>
      <c r="F9" s="129"/>
      <c r="G9" s="129"/>
      <c r="H9" s="129"/>
    </row>
  </sheetData>
  <mergeCells count="5">
    <mergeCell ref="D3:F3"/>
    <mergeCell ref="H3:N3"/>
    <mergeCell ref="P3:Q3"/>
    <mergeCell ref="S3:W3"/>
    <mergeCell ref="AA3:AB3"/>
  </mergeCells>
  <pageMargins left="0.78740157499999996" right="0.78740157499999996" top="0.984251969" bottom="0.984251969" header="0.4921259845" footer="0.4921259845"/>
  <pageSetup paperSize="9" scale="86"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pageSetUpPr fitToPage="1"/>
  </sheetPr>
  <dimension ref="A1:AB9"/>
  <sheetViews>
    <sheetView showGridLines="0" zoomScale="85" zoomScaleNormal="85" workbookViewId="0">
      <selection activeCell="V4" sqref="V4"/>
    </sheetView>
  </sheetViews>
  <sheetFormatPr baseColWidth="10" defaultColWidth="9.1796875" defaultRowHeight="12.5" outlineLevelCol="1"/>
  <cols>
    <col min="1" max="1" width="7.81640625" bestFit="1" customWidth="1"/>
    <col min="2" max="2" width="5.26953125" bestFit="1" customWidth="1"/>
    <col min="3" max="3" width="8.453125" bestFit="1" customWidth="1"/>
    <col min="4" max="6" width="7.453125" customWidth="1" outlineLevel="1"/>
    <col min="7" max="7" width="8.453125" bestFit="1" customWidth="1"/>
    <col min="8" max="14" width="7.453125" customWidth="1" outlineLevel="1"/>
    <col min="15" max="15" width="8.453125" bestFit="1" customWidth="1"/>
    <col min="16" max="17" width="7.453125" customWidth="1" outlineLevel="1"/>
    <col min="18" max="18" width="8.453125" bestFit="1" customWidth="1"/>
    <col min="19" max="23" width="7.453125" customWidth="1" outlineLevel="1"/>
    <col min="24" max="24" width="8.453125" bestFit="1" customWidth="1"/>
    <col min="25" max="25" width="7.453125" customWidth="1" outlineLevel="1"/>
    <col min="26" max="26" width="8.453125" bestFit="1" customWidth="1"/>
    <col min="27" max="28" width="2.7265625" customWidth="1" outlineLevel="1"/>
    <col min="29" max="35" width="5.81640625" customWidth="1"/>
    <col min="36" max="36" width="10.1796875" customWidth="1"/>
    <col min="37" max="37" width="9.1796875" bestFit="1" customWidth="1"/>
  </cols>
  <sheetData>
    <row r="1" spans="1:28" ht="13">
      <c r="A1" s="6" t="s">
        <v>1456</v>
      </c>
      <c r="B1" s="4"/>
      <c r="C1" s="4"/>
      <c r="D1" s="4"/>
      <c r="E1" s="4"/>
      <c r="F1" s="4"/>
      <c r="G1" s="4"/>
      <c r="H1" s="4"/>
      <c r="I1" s="4"/>
      <c r="J1" s="4"/>
      <c r="K1" s="4"/>
      <c r="L1" s="4"/>
      <c r="M1" s="4"/>
      <c r="N1" s="4"/>
      <c r="O1" s="4"/>
      <c r="P1" s="4"/>
      <c r="Q1" s="4"/>
      <c r="R1" s="4"/>
    </row>
    <row r="3" spans="1:28" ht="24.75" customHeight="1" thickBot="1">
      <c r="A3" s="170"/>
      <c r="B3" s="852"/>
      <c r="C3" s="790"/>
      <c r="D3" s="1819" t="s">
        <v>1407</v>
      </c>
      <c r="E3" s="1815"/>
      <c r="F3" s="1820"/>
      <c r="G3" s="790"/>
      <c r="H3" s="1811" t="s">
        <v>1408</v>
      </c>
      <c r="I3" s="1811"/>
      <c r="J3" s="1811"/>
      <c r="K3" s="1811"/>
      <c r="L3" s="1811"/>
      <c r="M3" s="1811"/>
      <c r="N3" s="1811"/>
      <c r="O3" s="790"/>
      <c r="P3" s="1809" t="s">
        <v>1409</v>
      </c>
      <c r="Q3" s="1812"/>
      <c r="R3" s="790"/>
      <c r="S3" s="1811" t="s">
        <v>1410</v>
      </c>
      <c r="T3" s="1811"/>
      <c r="U3" s="1811"/>
      <c r="V3" s="1811"/>
      <c r="W3" s="1811"/>
      <c r="X3" s="790"/>
      <c r="Y3" s="790" t="s">
        <v>1411</v>
      </c>
      <c r="Z3" s="790"/>
      <c r="AA3" s="1811" t="s">
        <v>1412</v>
      </c>
      <c r="AB3" s="1810"/>
    </row>
    <row r="4" spans="1:28" ht="136.5" customHeight="1" thickTop="1" thickBot="1">
      <c r="A4" s="58" t="s">
        <v>972</v>
      </c>
      <c r="B4" s="763" t="s">
        <v>1413</v>
      </c>
      <c r="C4" s="793" t="s">
        <v>1407</v>
      </c>
      <c r="D4" s="761" t="s">
        <v>1414</v>
      </c>
      <c r="E4" s="1695" t="s">
        <v>1843</v>
      </c>
      <c r="F4" s="756" t="s">
        <v>1415</v>
      </c>
      <c r="G4" s="763" t="s">
        <v>1408</v>
      </c>
      <c r="H4" s="763" t="s">
        <v>1416</v>
      </c>
      <c r="I4" s="763" t="s">
        <v>1417</v>
      </c>
      <c r="J4" s="763" t="s">
        <v>1418</v>
      </c>
      <c r="K4" s="763" t="s">
        <v>1419</v>
      </c>
      <c r="L4" s="763" t="s">
        <v>1420</v>
      </c>
      <c r="M4" s="763" t="s">
        <v>1421</v>
      </c>
      <c r="N4" s="763" t="s">
        <v>1422</v>
      </c>
      <c r="O4" s="763" t="s">
        <v>1409</v>
      </c>
      <c r="P4" s="763" t="s">
        <v>1423</v>
      </c>
      <c r="Q4" s="763" t="s">
        <v>1424</v>
      </c>
      <c r="R4" s="763" t="s">
        <v>1410</v>
      </c>
      <c r="S4" s="763" t="s">
        <v>1425</v>
      </c>
      <c r="T4" s="763" t="s">
        <v>1426</v>
      </c>
      <c r="U4" s="763" t="s">
        <v>1844</v>
      </c>
      <c r="V4" s="763" t="s">
        <v>1845</v>
      </c>
      <c r="W4" s="763" t="s">
        <v>1427</v>
      </c>
      <c r="X4" s="763" t="s">
        <v>1411</v>
      </c>
      <c r="Y4" s="763" t="s">
        <v>1411</v>
      </c>
      <c r="Z4" s="763" t="s">
        <v>1412</v>
      </c>
      <c r="AA4" s="757" t="s">
        <v>1428</v>
      </c>
      <c r="AB4" s="161" t="s">
        <v>1429</v>
      </c>
    </row>
    <row r="5" spans="1:28" s="2" customFormat="1" ht="12" thickBot="1">
      <c r="A5" s="169" t="s">
        <v>1404</v>
      </c>
      <c r="B5" s="994">
        <v>924</v>
      </c>
      <c r="C5" s="860">
        <v>9.74025974025974E-3</v>
      </c>
      <c r="D5" s="996">
        <v>9</v>
      </c>
      <c r="E5" s="996"/>
      <c r="F5" s="996">
        <v>0</v>
      </c>
      <c r="G5" s="860">
        <v>0.78030303030303028</v>
      </c>
      <c r="H5" s="996">
        <v>0</v>
      </c>
      <c r="I5" s="996">
        <v>0</v>
      </c>
      <c r="J5" s="996">
        <v>249</v>
      </c>
      <c r="K5" s="996">
        <v>360</v>
      </c>
      <c r="L5" s="996">
        <v>112</v>
      </c>
      <c r="M5" s="996">
        <v>0</v>
      </c>
      <c r="N5" s="996">
        <v>0</v>
      </c>
      <c r="O5" s="860">
        <v>0.11038961038961038</v>
      </c>
      <c r="P5" s="996">
        <v>42</v>
      </c>
      <c r="Q5" s="996">
        <v>60</v>
      </c>
      <c r="R5" s="860">
        <v>4.1125541125541128E-2</v>
      </c>
      <c r="S5" s="996">
        <v>19</v>
      </c>
      <c r="T5" s="996">
        <v>19</v>
      </c>
      <c r="U5" s="996"/>
      <c r="V5" s="996"/>
      <c r="W5" s="996">
        <v>0</v>
      </c>
      <c r="X5" s="860">
        <v>0</v>
      </c>
      <c r="Y5" s="996">
        <v>0</v>
      </c>
      <c r="Z5" s="860">
        <v>5.844155844155844E-2</v>
      </c>
      <c r="AA5" s="996">
        <v>54</v>
      </c>
      <c r="AB5" s="996">
        <v>0</v>
      </c>
    </row>
    <row r="6" spans="1:28" s="2" customFormat="1" ht="12" thickBot="1">
      <c r="A6" s="1527" t="s">
        <v>1090</v>
      </c>
      <c r="B6" s="1576">
        <v>924</v>
      </c>
      <c r="C6" s="1581">
        <v>9.74025974025974E-3</v>
      </c>
      <c r="D6" s="1578">
        <v>9</v>
      </c>
      <c r="E6" s="1699"/>
      <c r="F6" s="1579">
        <v>0</v>
      </c>
      <c r="G6" s="1581">
        <v>0.78030303030303028</v>
      </c>
      <c r="H6" s="1578">
        <v>0</v>
      </c>
      <c r="I6" s="1579">
        <v>0</v>
      </c>
      <c r="J6" s="1579">
        <v>249</v>
      </c>
      <c r="K6" s="1579">
        <v>360</v>
      </c>
      <c r="L6" s="1579">
        <v>112</v>
      </c>
      <c r="M6" s="1579">
        <v>0</v>
      </c>
      <c r="N6" s="1580">
        <v>0</v>
      </c>
      <c r="O6" s="1581">
        <v>0.11038961038961038</v>
      </c>
      <c r="P6" s="1579">
        <v>42</v>
      </c>
      <c r="Q6" s="1579">
        <v>60</v>
      </c>
      <c r="R6" s="1581">
        <v>4.1125541125541128E-2</v>
      </c>
      <c r="S6" s="1578">
        <v>19</v>
      </c>
      <c r="T6" s="1579">
        <v>19</v>
      </c>
      <c r="U6" s="1579"/>
      <c r="V6" s="1579"/>
      <c r="W6" s="1579">
        <v>0</v>
      </c>
      <c r="X6" s="1581">
        <v>0</v>
      </c>
      <c r="Y6" s="1579">
        <v>0</v>
      </c>
      <c r="Z6" s="1581">
        <v>5.844155844155844E-2</v>
      </c>
      <c r="AA6" s="1579">
        <v>54</v>
      </c>
      <c r="AB6" s="1580">
        <v>0</v>
      </c>
    </row>
    <row r="7" spans="1:28" s="2" customFormat="1" ht="11.5">
      <c r="A7" s="134"/>
      <c r="B7" s="133"/>
      <c r="C7" s="133"/>
      <c r="D7" s="133"/>
      <c r="E7" s="133"/>
      <c r="F7" s="132"/>
      <c r="G7" s="784"/>
      <c r="H7" s="132"/>
    </row>
    <row r="8" spans="1:28" s="2" customFormat="1" ht="11.5">
      <c r="A8" s="129"/>
      <c r="B8" s="129"/>
      <c r="C8" s="129"/>
      <c r="D8" s="129"/>
      <c r="E8" s="129"/>
      <c r="F8" s="129"/>
      <c r="G8" s="129"/>
      <c r="H8" s="129"/>
    </row>
    <row r="9" spans="1:28" s="2" customFormat="1" ht="11.5">
      <c r="A9" s="129"/>
      <c r="B9" s="129"/>
      <c r="C9" s="129"/>
      <c r="D9" s="129"/>
      <c r="E9" s="129"/>
      <c r="F9" s="129"/>
      <c r="G9" s="129"/>
      <c r="H9" s="129"/>
    </row>
  </sheetData>
  <mergeCells count="5">
    <mergeCell ref="D3:F3"/>
    <mergeCell ref="H3:N3"/>
    <mergeCell ref="P3:Q3"/>
    <mergeCell ref="S3:W3"/>
    <mergeCell ref="AA3:AB3"/>
  </mergeCells>
  <pageMargins left="0.78740157499999996" right="0.78740157499999996" top="0.984251969" bottom="0.984251969" header="0.4921259845" footer="0.4921259845"/>
  <pageSetup paperSize="9" scale="86"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14"/>
  <sheetViews>
    <sheetView showGridLines="0" zoomScale="90" zoomScaleNormal="90" workbookViewId="0">
      <selection activeCell="C19" sqref="C19"/>
    </sheetView>
  </sheetViews>
  <sheetFormatPr baseColWidth="10" defaultColWidth="11.26953125" defaultRowHeight="11.5"/>
  <cols>
    <col min="1" max="1" width="37.54296875" style="2" bestFit="1" customWidth="1"/>
    <col min="2" max="2" width="8.26953125" style="2" customWidth="1"/>
    <col min="3" max="3" width="8.54296875" style="2" customWidth="1"/>
    <col min="4" max="7" width="10.81640625" style="2" customWidth="1"/>
    <col min="8" max="8" width="11.81640625" style="2" customWidth="1"/>
    <col min="9" max="9" width="10.81640625" style="2" customWidth="1"/>
    <col min="10" max="16384" width="11.26953125" style="2"/>
  </cols>
  <sheetData>
    <row r="1" spans="1:9">
      <c r="A1" s="99" t="s">
        <v>64</v>
      </c>
      <c r="B1" s="5"/>
      <c r="C1" s="5"/>
      <c r="D1" s="5"/>
      <c r="E1" s="5"/>
      <c r="F1" s="5"/>
      <c r="G1" s="5"/>
      <c r="H1" s="5"/>
      <c r="I1" s="5"/>
    </row>
    <row r="3" spans="1:9">
      <c r="A3" s="1756"/>
      <c r="B3" s="1756"/>
      <c r="C3" s="1756"/>
      <c r="D3" s="1756"/>
      <c r="E3" s="1756"/>
      <c r="F3" s="1756"/>
      <c r="G3" s="1756"/>
      <c r="H3" s="1756"/>
      <c r="I3" s="1756"/>
    </row>
    <row r="4" spans="1:9" ht="12" thickBot="1">
      <c r="A4" s="175" t="s">
        <v>1457</v>
      </c>
      <c r="B4" s="173" t="s">
        <v>123</v>
      </c>
      <c r="C4" s="174" t="s">
        <v>124</v>
      </c>
      <c r="D4" s="173" t="s">
        <v>1458</v>
      </c>
    </row>
    <row r="5" spans="1:9" ht="12.5">
      <c r="A5" s="172" t="s">
        <v>1459</v>
      </c>
      <c r="B5" s="95"/>
      <c r="C5" s="94"/>
      <c r="D5" s="93" t="str">
        <f t="shared" ref="D5:D14" si="0">IFERROR((B5-C5)/C5,"-")</f>
        <v>-</v>
      </c>
    </row>
    <row r="6" spans="1:9" ht="12.5">
      <c r="A6" s="172" t="s">
        <v>1460</v>
      </c>
      <c r="B6" s="95"/>
      <c r="C6" s="94"/>
      <c r="D6" s="93" t="str">
        <f t="shared" si="0"/>
        <v>-</v>
      </c>
    </row>
    <row r="7" spans="1:9" ht="12.5">
      <c r="A7" s="172" t="s">
        <v>1461</v>
      </c>
      <c r="B7" s="95"/>
      <c r="C7" s="94"/>
      <c r="D7" s="93" t="str">
        <f t="shared" si="0"/>
        <v>-</v>
      </c>
    </row>
    <row r="8" spans="1:9" ht="12.5">
      <c r="A8" s="172" t="s">
        <v>1462</v>
      </c>
      <c r="B8" s="95"/>
      <c r="C8" s="94"/>
      <c r="D8" s="93" t="str">
        <f t="shared" si="0"/>
        <v>-</v>
      </c>
    </row>
    <row r="9" spans="1:9" ht="12.5">
      <c r="A9" s="172" t="s">
        <v>1463</v>
      </c>
      <c r="B9" s="95"/>
      <c r="C9" s="94"/>
      <c r="D9" s="93"/>
    </row>
    <row r="10" spans="1:9" ht="12.5">
      <c r="A10" s="172" t="s">
        <v>1464</v>
      </c>
      <c r="B10" s="728"/>
      <c r="C10" s="729"/>
      <c r="D10" s="730" t="str">
        <f t="shared" si="0"/>
        <v>-</v>
      </c>
    </row>
    <row r="11" spans="1:9" ht="12.5">
      <c r="A11" s="172" t="s">
        <v>1465</v>
      </c>
      <c r="B11" s="728"/>
      <c r="C11" s="729"/>
      <c r="D11" s="730"/>
    </row>
    <row r="12" spans="1:9" ht="12.5">
      <c r="A12" s="172" t="s">
        <v>1466</v>
      </c>
      <c r="B12" s="95"/>
      <c r="C12" s="94"/>
      <c r="D12" s="93" t="str">
        <f t="shared" si="0"/>
        <v>-</v>
      </c>
    </row>
    <row r="13" spans="1:9" ht="12.5">
      <c r="A13" s="171" t="s">
        <v>1467</v>
      </c>
      <c r="B13" s="733"/>
      <c r="C13" s="732"/>
      <c r="D13" s="731" t="str">
        <f t="shared" si="0"/>
        <v>-</v>
      </c>
    </row>
    <row r="14" spans="1:9" ht="12" thickBot="1">
      <c r="A14" s="175" t="s">
        <v>86</v>
      </c>
      <c r="B14" s="791">
        <f>SUM(B5:B13)</f>
        <v>0</v>
      </c>
      <c r="C14" s="791">
        <f>SUM(C5:C13)</f>
        <v>0</v>
      </c>
      <c r="D14" s="1388" t="str">
        <f t="shared" si="0"/>
        <v>-</v>
      </c>
    </row>
  </sheetData>
  <sortState ref="A5:D13">
    <sortCondition ref="A5:A13"/>
  </sortState>
  <mergeCells count="1">
    <mergeCell ref="A3:I3"/>
  </mergeCells>
  <pageMargins left="0.78740157499999996" right="0.78740157499999996" top="0.984251969" bottom="0.984251969" header="0.4921259845" footer="0.4921259845"/>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R45"/>
  <sheetViews>
    <sheetView showGridLines="0" zoomScale="90" zoomScaleNormal="90" workbookViewId="0">
      <selection activeCell="A23" sqref="A23:C24"/>
    </sheetView>
  </sheetViews>
  <sheetFormatPr baseColWidth="10" defaultColWidth="11.26953125" defaultRowHeight="11.5"/>
  <cols>
    <col min="1" max="1" width="36.81640625" style="2" bestFit="1" customWidth="1"/>
    <col min="2" max="3" width="8.54296875" style="2" customWidth="1"/>
    <col min="4" max="12" width="12.54296875" style="2" customWidth="1"/>
    <col min="13" max="13" width="11.26953125" style="2"/>
    <col min="14" max="15" width="12.26953125" style="2" bestFit="1" customWidth="1"/>
    <col min="16" max="16384" width="11.26953125" style="2"/>
  </cols>
  <sheetData>
    <row r="1" spans="1:18">
      <c r="A1" s="99" t="s">
        <v>65</v>
      </c>
      <c r="B1" s="5"/>
      <c r="C1" s="5"/>
      <c r="D1" s="5"/>
      <c r="E1" s="5"/>
      <c r="F1" s="5"/>
      <c r="G1" s="5"/>
      <c r="H1" s="5"/>
      <c r="I1" s="5"/>
      <c r="J1" s="5"/>
      <c r="K1" s="5"/>
      <c r="L1" s="5"/>
    </row>
    <row r="3" spans="1:18">
      <c r="A3" s="1756" t="s">
        <v>1468</v>
      </c>
      <c r="B3" s="1756"/>
      <c r="C3" s="1756"/>
      <c r="D3" s="1756"/>
      <c r="E3" s="1756"/>
      <c r="F3" s="1756"/>
      <c r="G3" s="1756"/>
      <c r="H3" s="1756"/>
      <c r="I3" s="1756"/>
      <c r="J3" s="1756"/>
      <c r="K3" s="1756"/>
      <c r="L3" s="1756"/>
    </row>
    <row r="4" spans="1:18" ht="12" thickBot="1"/>
    <row r="5" spans="1:18">
      <c r="A5" s="1821" t="s">
        <v>1469</v>
      </c>
      <c r="B5" s="1823" t="s">
        <v>1470</v>
      </c>
      <c r="C5" s="1823" t="s">
        <v>1471</v>
      </c>
      <c r="D5" s="964" t="s">
        <v>1472</v>
      </c>
      <c r="E5" s="965"/>
      <c r="F5" s="198"/>
      <c r="G5" s="964" t="s">
        <v>1473</v>
      </c>
      <c r="H5" s="965"/>
      <c r="I5" s="557"/>
      <c r="J5" s="1825" t="s">
        <v>1474</v>
      </c>
      <c r="K5" s="1826"/>
      <c r="L5" s="1827"/>
    </row>
    <row r="6" spans="1:18" ht="12" thickBot="1">
      <c r="A6" s="1822"/>
      <c r="B6" s="1824"/>
      <c r="C6" s="1824"/>
      <c r="D6" s="197" t="s">
        <v>1475</v>
      </c>
      <c r="E6" s="197" t="s">
        <v>1476</v>
      </c>
      <c r="F6" s="195" t="s">
        <v>1477</v>
      </c>
      <c r="G6" s="197" t="s">
        <v>1475</v>
      </c>
      <c r="H6" s="196" t="s">
        <v>1476</v>
      </c>
      <c r="I6" s="195" t="s">
        <v>1477</v>
      </c>
      <c r="J6" s="197" t="s">
        <v>1475</v>
      </c>
      <c r="K6" s="196" t="s">
        <v>1476</v>
      </c>
      <c r="L6" s="195" t="s">
        <v>1477</v>
      </c>
    </row>
    <row r="7" spans="1:18">
      <c r="A7" s="194" t="s">
        <v>1478</v>
      </c>
      <c r="B7" s="193">
        <v>1.1399999999999999</v>
      </c>
      <c r="C7" s="192">
        <v>1.0909090909090908</v>
      </c>
      <c r="D7" s="191"/>
      <c r="E7" s="190"/>
      <c r="F7" s="187"/>
      <c r="G7" s="189"/>
      <c r="H7" s="94"/>
      <c r="I7" s="187"/>
      <c r="J7" s="189"/>
      <c r="K7" s="188"/>
      <c r="L7" s="187"/>
      <c r="N7" s="102"/>
      <c r="O7" s="102"/>
      <c r="Q7" s="100"/>
      <c r="R7" s="100"/>
    </row>
    <row r="8" spans="1:18">
      <c r="A8" s="194" t="s">
        <v>1843</v>
      </c>
      <c r="B8" s="193">
        <v>1.1399999999999999</v>
      </c>
      <c r="C8" s="192">
        <v>0.90909090909090906</v>
      </c>
      <c r="D8" s="191"/>
      <c r="E8" s="190"/>
      <c r="F8" s="187"/>
      <c r="G8" s="189"/>
      <c r="H8" s="94"/>
      <c r="I8" s="187"/>
      <c r="J8" s="189"/>
      <c r="K8" s="188"/>
      <c r="L8" s="187"/>
      <c r="N8" s="102"/>
      <c r="O8" s="102"/>
      <c r="Q8" s="100"/>
      <c r="R8" s="100"/>
    </row>
    <row r="9" spans="1:18">
      <c r="A9" s="194" t="s">
        <v>1479</v>
      </c>
      <c r="B9" s="193">
        <v>2.5</v>
      </c>
      <c r="C9" s="192">
        <v>0.90909090909090906</v>
      </c>
      <c r="D9" s="191"/>
      <c r="E9" s="190"/>
      <c r="F9" s="187"/>
      <c r="G9" s="189"/>
      <c r="H9" s="94"/>
      <c r="I9" s="187"/>
      <c r="J9" s="189"/>
      <c r="K9" s="188"/>
      <c r="L9" s="187"/>
      <c r="N9" s="102"/>
      <c r="O9" s="102"/>
      <c r="Q9" s="100"/>
      <c r="R9" s="100"/>
    </row>
    <row r="10" spans="1:18">
      <c r="A10" s="194" t="s">
        <v>1480</v>
      </c>
      <c r="B10" s="193">
        <v>2.2799999999999998</v>
      </c>
      <c r="C10" s="192">
        <v>0</v>
      </c>
      <c r="D10" s="191"/>
      <c r="E10" s="190"/>
      <c r="F10" s="187"/>
      <c r="G10" s="189"/>
      <c r="H10" s="94"/>
      <c r="I10" s="187"/>
      <c r="J10" s="189"/>
      <c r="K10" s="188"/>
      <c r="L10" s="187"/>
      <c r="N10" s="102"/>
      <c r="O10" s="102"/>
      <c r="Q10" s="100"/>
      <c r="R10" s="100"/>
    </row>
    <row r="11" spans="1:18">
      <c r="A11" s="194" t="s">
        <v>1416</v>
      </c>
      <c r="B11" s="193">
        <v>3.78</v>
      </c>
      <c r="C11" s="192">
        <v>2.9999999999999996</v>
      </c>
      <c r="D11" s="191"/>
      <c r="E11" s="190"/>
      <c r="F11" s="187"/>
      <c r="G11" s="189"/>
      <c r="H11" s="94"/>
      <c r="I11" s="187"/>
      <c r="J11" s="189"/>
      <c r="K11" s="188"/>
      <c r="L11" s="187"/>
      <c r="N11" s="102"/>
      <c r="O11" s="102"/>
      <c r="Q11" s="100"/>
      <c r="R11" s="100"/>
    </row>
    <row r="12" spans="1:18">
      <c r="A12" s="186" t="s">
        <v>1481</v>
      </c>
      <c r="B12" s="185"/>
      <c r="C12" s="184"/>
      <c r="D12" s="183"/>
      <c r="E12" s="183"/>
      <c r="F12" s="181"/>
      <c r="G12" s="182"/>
      <c r="H12" s="182"/>
      <c r="I12" s="181"/>
      <c r="J12" s="182"/>
      <c r="K12" s="182"/>
      <c r="L12" s="181"/>
      <c r="N12" s="102"/>
      <c r="O12" s="102"/>
      <c r="Q12" s="100"/>
      <c r="R12" s="100"/>
    </row>
    <row r="13" spans="1:18">
      <c r="A13" s="194" t="s">
        <v>1482</v>
      </c>
      <c r="B13" s="193">
        <v>6.8</v>
      </c>
      <c r="C13" s="192">
        <v>5</v>
      </c>
      <c r="D13" s="191"/>
      <c r="E13" s="190"/>
      <c r="F13" s="187"/>
      <c r="G13" s="189"/>
      <c r="H13" s="94"/>
      <c r="I13" s="187"/>
      <c r="J13" s="189"/>
      <c r="K13" s="188"/>
      <c r="L13" s="187"/>
      <c r="N13" s="102"/>
      <c r="O13" s="102"/>
      <c r="Q13" s="100"/>
      <c r="R13" s="100"/>
    </row>
    <row r="14" spans="1:18">
      <c r="A14" s="186" t="s">
        <v>1483</v>
      </c>
      <c r="B14" s="185"/>
      <c r="C14" s="184"/>
      <c r="D14" s="183"/>
      <c r="E14" s="183"/>
      <c r="F14" s="181"/>
      <c r="G14" s="182"/>
      <c r="H14" s="182"/>
      <c r="I14" s="181"/>
      <c r="J14" s="182"/>
      <c r="K14" s="182"/>
      <c r="L14" s="181"/>
      <c r="N14" s="102"/>
      <c r="O14" s="102"/>
      <c r="Q14" s="100"/>
      <c r="R14" s="100"/>
    </row>
    <row r="15" spans="1:18">
      <c r="A15" s="194" t="s">
        <v>1419</v>
      </c>
      <c r="B15" s="193">
        <v>38</v>
      </c>
      <c r="C15" s="192">
        <v>25.454545454545453</v>
      </c>
      <c r="D15" s="191"/>
      <c r="E15" s="190"/>
      <c r="F15" s="187"/>
      <c r="G15" s="189"/>
      <c r="H15" s="94"/>
      <c r="I15" s="187"/>
      <c r="J15" s="189"/>
      <c r="K15" s="188"/>
      <c r="L15" s="187"/>
      <c r="N15" s="102"/>
      <c r="O15" s="102"/>
      <c r="Q15" s="100"/>
      <c r="R15" s="100"/>
    </row>
    <row r="16" spans="1:18">
      <c r="A16" s="194" t="s">
        <v>1420</v>
      </c>
      <c r="B16" s="193">
        <v>438</v>
      </c>
      <c r="C16" s="192">
        <v>280</v>
      </c>
      <c r="D16" s="191"/>
      <c r="E16" s="190"/>
      <c r="F16" s="187"/>
      <c r="G16" s="189"/>
      <c r="H16" s="94"/>
      <c r="I16" s="187"/>
      <c r="J16" s="189"/>
      <c r="K16" s="188"/>
      <c r="L16" s="187"/>
      <c r="N16" s="102"/>
      <c r="O16" s="102"/>
      <c r="Q16" s="100"/>
      <c r="R16" s="100"/>
    </row>
    <row r="17" spans="1:18">
      <c r="A17" s="186" t="s">
        <v>1484</v>
      </c>
      <c r="B17" s="185"/>
      <c r="C17" s="184"/>
      <c r="D17" s="183"/>
      <c r="E17" s="183"/>
      <c r="F17" s="181"/>
      <c r="G17" s="182"/>
      <c r="H17" s="182"/>
      <c r="I17" s="181"/>
      <c r="J17" s="182"/>
      <c r="K17" s="182"/>
      <c r="L17" s="181"/>
      <c r="N17" s="102"/>
      <c r="O17" s="102"/>
      <c r="Q17" s="100"/>
      <c r="R17" s="100"/>
    </row>
    <row r="18" spans="1:18">
      <c r="A18" s="194" t="s">
        <v>1423</v>
      </c>
      <c r="B18" s="193">
        <v>38.43</v>
      </c>
      <c r="C18" s="192">
        <v>4.545454545454545</v>
      </c>
      <c r="D18" s="191"/>
      <c r="E18" s="190"/>
      <c r="F18" s="187"/>
      <c r="G18" s="189"/>
      <c r="H18" s="94"/>
      <c r="I18" s="187"/>
      <c r="J18" s="189"/>
      <c r="K18" s="188"/>
      <c r="L18" s="187"/>
      <c r="N18" s="102"/>
      <c r="O18" s="102"/>
      <c r="Q18" s="100"/>
      <c r="R18" s="100"/>
    </row>
    <row r="19" spans="1:18">
      <c r="A19" s="194" t="s">
        <v>1424</v>
      </c>
      <c r="B19" s="193">
        <v>433.78</v>
      </c>
      <c r="C19" s="192">
        <v>45.454545454545453</v>
      </c>
      <c r="D19" s="191"/>
      <c r="E19" s="190"/>
      <c r="F19" s="187"/>
      <c r="G19" s="189"/>
      <c r="H19" s="94"/>
      <c r="I19" s="187"/>
      <c r="J19" s="189"/>
      <c r="K19" s="188"/>
      <c r="L19" s="187"/>
      <c r="N19" s="102"/>
      <c r="O19" s="102"/>
      <c r="Q19" s="100"/>
      <c r="R19" s="100"/>
    </row>
    <row r="20" spans="1:18">
      <c r="A20" s="186" t="s">
        <v>1485</v>
      </c>
      <c r="B20" s="185"/>
      <c r="C20" s="184"/>
      <c r="D20" s="183"/>
      <c r="E20" s="183"/>
      <c r="F20" s="181"/>
      <c r="G20" s="182"/>
      <c r="H20" s="182"/>
      <c r="I20" s="181"/>
      <c r="J20" s="182"/>
      <c r="K20" s="182"/>
      <c r="L20" s="181"/>
      <c r="N20" s="102"/>
      <c r="O20" s="102"/>
      <c r="Q20" s="100"/>
      <c r="R20" s="100"/>
    </row>
    <row r="21" spans="1:18">
      <c r="A21" s="194" t="s">
        <v>1425</v>
      </c>
      <c r="B21" s="193">
        <v>20</v>
      </c>
      <c r="C21" s="192">
        <v>4.545454545454545</v>
      </c>
      <c r="D21" s="191"/>
      <c r="E21" s="190"/>
      <c r="F21" s="187"/>
      <c r="G21" s="189"/>
      <c r="H21" s="94"/>
      <c r="I21" s="187"/>
      <c r="J21" s="189"/>
      <c r="K21" s="188"/>
      <c r="L21" s="187"/>
      <c r="N21" s="102"/>
      <c r="O21" s="102"/>
      <c r="Q21" s="100"/>
      <c r="R21" s="100"/>
    </row>
    <row r="22" spans="1:18">
      <c r="A22" s="194" t="s">
        <v>1426</v>
      </c>
      <c r="B22" s="193">
        <v>218</v>
      </c>
      <c r="C22" s="192">
        <v>45.454545454545453</v>
      </c>
      <c r="D22" s="191"/>
      <c r="E22" s="190"/>
      <c r="F22" s="187"/>
      <c r="G22" s="189"/>
      <c r="H22" s="94"/>
      <c r="I22" s="187"/>
      <c r="J22" s="189"/>
      <c r="K22" s="188"/>
      <c r="L22" s="187"/>
      <c r="N22" s="102"/>
      <c r="O22" s="102"/>
      <c r="Q22" s="100"/>
      <c r="R22" s="100"/>
    </row>
    <row r="23" spans="1:18">
      <c r="A23" s="194" t="s">
        <v>1844</v>
      </c>
      <c r="B23" s="193">
        <v>20</v>
      </c>
      <c r="C23" s="192">
        <v>4.545454545454545</v>
      </c>
      <c r="D23" s="191"/>
      <c r="E23" s="190"/>
      <c r="F23" s="187"/>
      <c r="G23" s="189"/>
      <c r="H23" s="94"/>
      <c r="I23" s="187"/>
      <c r="J23" s="189"/>
      <c r="K23" s="188"/>
      <c r="L23" s="187"/>
      <c r="N23" s="102"/>
      <c r="O23" s="102"/>
      <c r="Q23" s="100"/>
      <c r="R23" s="100"/>
    </row>
    <row r="24" spans="1:18">
      <c r="A24" s="194" t="s">
        <v>1845</v>
      </c>
      <c r="B24" s="193">
        <v>218</v>
      </c>
      <c r="C24" s="192">
        <v>45.454545454545453</v>
      </c>
      <c r="D24" s="191"/>
      <c r="E24" s="190"/>
      <c r="F24" s="187"/>
      <c r="G24" s="189"/>
      <c r="H24" s="94"/>
      <c r="I24" s="187"/>
      <c r="J24" s="189"/>
      <c r="K24" s="188"/>
      <c r="L24" s="187"/>
      <c r="N24" s="102"/>
      <c r="O24" s="102"/>
      <c r="Q24" s="100"/>
      <c r="R24" s="100"/>
    </row>
    <row r="25" spans="1:18">
      <c r="A25" s="194" t="s">
        <v>1486</v>
      </c>
      <c r="B25" s="193">
        <v>29</v>
      </c>
      <c r="C25" s="192">
        <v>4.545454545454545</v>
      </c>
      <c r="D25" s="191"/>
      <c r="E25" s="190"/>
      <c r="F25" s="187"/>
      <c r="G25" s="189"/>
      <c r="H25" s="94"/>
      <c r="I25" s="187"/>
      <c r="J25" s="189"/>
      <c r="K25" s="188"/>
      <c r="L25" s="187"/>
      <c r="N25" s="102"/>
      <c r="O25" s="102"/>
      <c r="Q25" s="100"/>
      <c r="R25" s="100"/>
    </row>
    <row r="26" spans="1:18">
      <c r="A26" s="186" t="s">
        <v>1487</v>
      </c>
      <c r="B26" s="185"/>
      <c r="C26" s="184"/>
      <c r="D26" s="183"/>
      <c r="E26" s="183"/>
      <c r="F26" s="181"/>
      <c r="G26" s="182"/>
      <c r="H26" s="182"/>
      <c r="I26" s="181"/>
      <c r="J26" s="182"/>
      <c r="K26" s="182"/>
      <c r="L26" s="181"/>
      <c r="N26" s="102"/>
      <c r="O26" s="102"/>
      <c r="Q26" s="100"/>
      <c r="R26" s="100"/>
    </row>
    <row r="27" spans="1:18">
      <c r="A27" s="194" t="s">
        <v>1488</v>
      </c>
      <c r="B27" s="193">
        <v>46</v>
      </c>
      <c r="C27" s="192">
        <v>22.727272727272727</v>
      </c>
      <c r="D27" s="191"/>
      <c r="E27" s="190"/>
      <c r="F27" s="187"/>
      <c r="G27" s="189"/>
      <c r="H27" s="94"/>
      <c r="I27" s="187"/>
      <c r="J27" s="189"/>
      <c r="K27" s="188"/>
      <c r="L27" s="187"/>
      <c r="N27" s="102"/>
      <c r="O27" s="102"/>
      <c r="Q27" s="100"/>
      <c r="R27" s="100"/>
    </row>
    <row r="28" spans="1:18">
      <c r="A28" s="194" t="s">
        <v>1489</v>
      </c>
      <c r="B28" s="193">
        <v>10</v>
      </c>
      <c r="C28" s="192">
        <v>4.8181818181818175</v>
      </c>
      <c r="D28" s="191"/>
      <c r="E28" s="190"/>
      <c r="F28" s="187"/>
      <c r="G28" s="189"/>
      <c r="H28" s="94"/>
      <c r="I28" s="187"/>
      <c r="J28" s="189"/>
      <c r="K28" s="188"/>
      <c r="L28" s="187"/>
      <c r="N28" s="102"/>
      <c r="O28" s="102"/>
      <c r="Q28" s="100"/>
      <c r="R28" s="100"/>
    </row>
    <row r="29" spans="1:18">
      <c r="A29" s="194" t="s">
        <v>1490</v>
      </c>
      <c r="B29" s="193">
        <v>38</v>
      </c>
      <c r="C29" s="192">
        <v>18.18181818181818</v>
      </c>
      <c r="D29" s="191"/>
      <c r="E29" s="190"/>
      <c r="F29" s="187"/>
      <c r="G29" s="189"/>
      <c r="H29" s="94"/>
      <c r="I29" s="187"/>
      <c r="J29" s="189"/>
      <c r="K29" s="188"/>
      <c r="L29" s="187"/>
      <c r="N29" s="102"/>
      <c r="O29" s="102"/>
      <c r="Q29" s="100"/>
      <c r="R29" s="100"/>
    </row>
    <row r="30" spans="1:18">
      <c r="A30" s="186" t="s">
        <v>1491</v>
      </c>
      <c r="B30" s="185"/>
      <c r="C30" s="184"/>
      <c r="D30" s="183"/>
      <c r="E30" s="183"/>
      <c r="F30" s="181"/>
      <c r="G30" s="182"/>
      <c r="H30" s="182"/>
      <c r="I30" s="181"/>
      <c r="J30" s="182"/>
      <c r="K30" s="182"/>
      <c r="L30" s="181"/>
      <c r="N30" s="102"/>
      <c r="O30" s="102"/>
      <c r="Q30" s="100"/>
      <c r="R30" s="100"/>
    </row>
    <row r="31" spans="1:18">
      <c r="A31" s="194" t="s">
        <v>1492</v>
      </c>
      <c r="B31" s="193">
        <v>0</v>
      </c>
      <c r="C31" s="192">
        <v>9.0909090909090899</v>
      </c>
      <c r="D31" s="191"/>
      <c r="E31" s="190"/>
      <c r="F31" s="187"/>
      <c r="G31" s="189"/>
      <c r="H31" s="94"/>
      <c r="I31" s="187"/>
      <c r="J31" s="189"/>
      <c r="K31" s="188"/>
      <c r="L31" s="187"/>
      <c r="N31" s="102"/>
      <c r="O31" s="102"/>
      <c r="Q31" s="100"/>
      <c r="R31" s="100"/>
    </row>
    <row r="32" spans="1:18">
      <c r="A32" s="194" t="s">
        <v>1493</v>
      </c>
      <c r="B32" s="193">
        <v>0</v>
      </c>
      <c r="C32" s="192">
        <v>8.3333333333333339</v>
      </c>
      <c r="D32" s="191"/>
      <c r="E32" s="190"/>
      <c r="F32" s="187"/>
      <c r="G32" s="189"/>
      <c r="H32" s="94"/>
      <c r="I32" s="187"/>
      <c r="J32" s="189"/>
      <c r="K32" s="188"/>
      <c r="L32" s="187"/>
      <c r="N32" s="102"/>
      <c r="O32" s="102"/>
      <c r="Q32" s="100"/>
      <c r="R32" s="100"/>
    </row>
    <row r="33" spans="1:18">
      <c r="A33" s="194" t="s">
        <v>1494</v>
      </c>
      <c r="B33" s="193">
        <v>0</v>
      </c>
      <c r="C33" s="192">
        <v>0</v>
      </c>
      <c r="D33" s="191"/>
      <c r="E33" s="190"/>
      <c r="F33" s="187"/>
      <c r="G33" s="189"/>
      <c r="H33" s="94"/>
      <c r="I33" s="187"/>
      <c r="J33" s="189"/>
      <c r="K33" s="188"/>
      <c r="L33" s="187"/>
      <c r="N33" s="102"/>
      <c r="O33" s="102"/>
      <c r="Q33" s="100"/>
      <c r="R33" s="100"/>
    </row>
    <row r="34" spans="1:18">
      <c r="A34" s="194" t="s">
        <v>1495</v>
      </c>
      <c r="B34" s="193">
        <v>0</v>
      </c>
      <c r="C34" s="192">
        <v>0</v>
      </c>
      <c r="D34" s="191"/>
      <c r="E34" s="190"/>
      <c r="F34" s="187"/>
      <c r="G34" s="189"/>
      <c r="H34" s="94"/>
      <c r="I34" s="187"/>
      <c r="J34" s="189"/>
      <c r="K34" s="188"/>
      <c r="L34" s="187"/>
      <c r="N34" s="102"/>
      <c r="O34" s="102"/>
      <c r="Q34" s="100"/>
      <c r="R34" s="100"/>
    </row>
    <row r="35" spans="1:18">
      <c r="A35" s="194" t="s">
        <v>1496</v>
      </c>
      <c r="B35" s="193">
        <v>0</v>
      </c>
      <c r="C35" s="192">
        <v>0</v>
      </c>
      <c r="D35" s="191"/>
      <c r="E35" s="190"/>
      <c r="F35" s="187"/>
      <c r="G35" s="189"/>
      <c r="H35" s="94"/>
      <c r="I35" s="187"/>
      <c r="J35" s="189"/>
      <c r="K35" s="188"/>
      <c r="L35" s="187"/>
      <c r="N35" s="102"/>
      <c r="O35" s="102"/>
      <c r="Q35" s="100"/>
      <c r="R35" s="100"/>
    </row>
    <row r="36" spans="1:18">
      <c r="A36" s="194" t="s">
        <v>1497</v>
      </c>
      <c r="B36" s="193">
        <v>0</v>
      </c>
      <c r="C36" s="192">
        <v>0</v>
      </c>
      <c r="D36" s="191"/>
      <c r="E36" s="190"/>
      <c r="F36" s="187"/>
      <c r="G36" s="189"/>
      <c r="H36" s="94"/>
      <c r="I36" s="187"/>
      <c r="J36" s="189"/>
      <c r="K36" s="188"/>
      <c r="L36" s="187"/>
      <c r="N36" s="102"/>
      <c r="O36" s="102"/>
      <c r="Q36" s="100"/>
      <c r="R36" s="100"/>
    </row>
    <row r="37" spans="1:18">
      <c r="A37" s="194" t="s">
        <v>1498</v>
      </c>
      <c r="B37" s="193">
        <v>0</v>
      </c>
      <c r="C37" s="192">
        <v>0</v>
      </c>
      <c r="D37" s="191"/>
      <c r="E37" s="190"/>
      <c r="F37" s="187"/>
      <c r="G37" s="189"/>
      <c r="H37" s="94"/>
      <c r="I37" s="187"/>
      <c r="J37" s="189"/>
      <c r="K37" s="188"/>
      <c r="L37" s="187"/>
      <c r="N37" s="102"/>
      <c r="O37" s="102"/>
      <c r="Q37" s="100"/>
      <c r="R37" s="100"/>
    </row>
    <row r="38" spans="1:18">
      <c r="A38" s="186" t="s">
        <v>1499</v>
      </c>
      <c r="B38" s="185"/>
      <c r="C38" s="184"/>
      <c r="D38" s="183"/>
      <c r="E38" s="183"/>
      <c r="F38" s="181"/>
      <c r="G38" s="182"/>
      <c r="H38" s="182"/>
      <c r="I38" s="181"/>
      <c r="J38" s="182"/>
      <c r="K38" s="182"/>
      <c r="L38" s="181"/>
      <c r="N38" s="102"/>
      <c r="O38" s="102"/>
      <c r="Q38" s="100"/>
      <c r="R38" s="100"/>
    </row>
    <row r="39" spans="1:18">
      <c r="A39" s="180" t="s">
        <v>1500</v>
      </c>
      <c r="B39" s="179"/>
      <c r="C39" s="179"/>
      <c r="D39" s="178"/>
      <c r="E39" s="178"/>
      <c r="F39" s="176"/>
      <c r="G39" s="177"/>
      <c r="H39" s="177"/>
      <c r="I39" s="176"/>
      <c r="J39" s="177"/>
      <c r="K39" s="177"/>
      <c r="L39" s="176"/>
      <c r="N39" s="102"/>
      <c r="O39" s="102"/>
      <c r="Q39" s="100"/>
      <c r="R39" s="100"/>
    </row>
    <row r="40" spans="1:18">
      <c r="A40" s="180" t="s">
        <v>1501</v>
      </c>
      <c r="B40" s="179"/>
      <c r="C40" s="179"/>
      <c r="D40" s="178"/>
      <c r="E40" s="178"/>
      <c r="F40" s="176"/>
      <c r="G40" s="177"/>
      <c r="H40" s="177"/>
      <c r="I40" s="176"/>
      <c r="J40" s="177"/>
      <c r="K40" s="177"/>
      <c r="L40" s="176"/>
      <c r="Q40" s="100"/>
      <c r="R40" s="100"/>
    </row>
    <row r="41" spans="1:18">
      <c r="A41" s="180" t="s">
        <v>1284</v>
      </c>
      <c r="B41" s="179"/>
      <c r="C41" s="179"/>
      <c r="D41" s="178"/>
      <c r="E41" s="177"/>
      <c r="F41" s="176"/>
      <c r="G41" s="177"/>
      <c r="H41" s="177"/>
      <c r="I41" s="176"/>
      <c r="J41" s="177"/>
      <c r="K41" s="177"/>
      <c r="L41" s="176"/>
    </row>
    <row r="42" spans="1:18" ht="12.5">
      <c r="H42"/>
    </row>
    <row r="44" spans="1:18">
      <c r="A44" s="2" t="s">
        <v>1502</v>
      </c>
    </row>
    <row r="45" spans="1:18">
      <c r="A45" s="11" t="s">
        <v>1503</v>
      </c>
    </row>
  </sheetData>
  <mergeCells count="5">
    <mergeCell ref="A3:L3"/>
    <mergeCell ref="A5:A6"/>
    <mergeCell ref="B5:B6"/>
    <mergeCell ref="C5:C6"/>
    <mergeCell ref="J5:L5"/>
  </mergeCells>
  <pageMargins left="0.78740157499999996" right="0.78740157499999996" top="0.984251969" bottom="0.984251969" header="0.4921259845" footer="0.4921259845"/>
  <pageSetup paperSize="9" scale="8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Q41"/>
  <sheetViews>
    <sheetView showGridLines="0" topLeftCell="A3" zoomScale="90" zoomScaleNormal="90" workbookViewId="0">
      <selection activeCell="A23" sqref="A23:C24"/>
    </sheetView>
  </sheetViews>
  <sheetFormatPr baseColWidth="10" defaultColWidth="11.26953125" defaultRowHeight="11.5"/>
  <cols>
    <col min="1" max="1" width="36.81640625" style="2" bestFit="1" customWidth="1"/>
    <col min="2" max="2" width="8.26953125" style="2" customWidth="1"/>
    <col min="3" max="3" width="8.54296875" style="2" customWidth="1"/>
    <col min="4" max="12" width="12.54296875" style="2" customWidth="1"/>
    <col min="13" max="13" width="11.26953125" style="2"/>
    <col min="14" max="14" width="12.81640625" style="2" bestFit="1" customWidth="1"/>
    <col min="15" max="16384" width="11.26953125" style="2"/>
  </cols>
  <sheetData>
    <row r="1" spans="1:17">
      <c r="A1" s="99" t="s">
        <v>66</v>
      </c>
      <c r="B1" s="5"/>
      <c r="C1" s="5"/>
      <c r="D1" s="5"/>
      <c r="E1" s="5"/>
      <c r="F1" s="5"/>
      <c r="G1" s="5"/>
      <c r="H1" s="5"/>
      <c r="I1" s="5"/>
      <c r="J1" s="5"/>
      <c r="K1" s="5"/>
      <c r="L1" s="5"/>
    </row>
    <row r="3" spans="1:17">
      <c r="A3" s="1756" t="s">
        <v>1504</v>
      </c>
      <c r="B3" s="1756"/>
      <c r="C3" s="1756"/>
      <c r="D3" s="1756"/>
      <c r="E3" s="1756"/>
      <c r="F3" s="1756"/>
      <c r="G3" s="1756"/>
      <c r="H3" s="1756"/>
      <c r="I3" s="1756"/>
      <c r="J3" s="1756"/>
      <c r="K3" s="1756"/>
      <c r="L3" s="1756"/>
    </row>
    <row r="4" spans="1:17" ht="12" thickBot="1"/>
    <row r="5" spans="1:17">
      <c r="A5" s="1821" t="s">
        <v>1469</v>
      </c>
      <c r="B5" s="1823" t="s">
        <v>1470</v>
      </c>
      <c r="C5" s="1823" t="s">
        <v>1471</v>
      </c>
      <c r="D5" s="964" t="s">
        <v>1472</v>
      </c>
      <c r="E5" s="965"/>
      <c r="F5" s="198"/>
      <c r="G5" s="964" t="s">
        <v>1473</v>
      </c>
      <c r="H5" s="965"/>
      <c r="I5" s="557"/>
      <c r="J5" s="1825" t="s">
        <v>1474</v>
      </c>
      <c r="K5" s="1826"/>
      <c r="L5" s="1827"/>
    </row>
    <row r="6" spans="1:17" ht="12" thickBot="1">
      <c r="A6" s="1822"/>
      <c r="B6" s="1824"/>
      <c r="C6" s="1824"/>
      <c r="D6" s="197" t="s">
        <v>1475</v>
      </c>
      <c r="E6" s="197" t="s">
        <v>1476</v>
      </c>
      <c r="F6" s="195" t="s">
        <v>1477</v>
      </c>
      <c r="G6" s="197" t="s">
        <v>1475</v>
      </c>
      <c r="H6" s="196" t="s">
        <v>1476</v>
      </c>
      <c r="I6" s="195" t="s">
        <v>1477</v>
      </c>
      <c r="J6" s="196" t="s">
        <v>1475</v>
      </c>
      <c r="K6" s="196" t="s">
        <v>1476</v>
      </c>
      <c r="L6" s="195" t="s">
        <v>1477</v>
      </c>
    </row>
    <row r="7" spans="1:17">
      <c r="A7" s="194" t="s">
        <v>1478</v>
      </c>
      <c r="B7" s="193">
        <v>1.1399999999999999</v>
      </c>
      <c r="C7" s="192">
        <v>1.0909090909090908</v>
      </c>
      <c r="D7" s="191"/>
      <c r="E7" s="190"/>
      <c r="F7" s="187"/>
      <c r="G7" s="189"/>
      <c r="H7" s="94"/>
      <c r="I7" s="187"/>
      <c r="J7" s="189"/>
      <c r="K7" s="188"/>
      <c r="L7" s="187"/>
      <c r="N7" s="199"/>
      <c r="O7" s="199"/>
      <c r="P7" s="100"/>
      <c r="Q7" s="199"/>
    </row>
    <row r="8" spans="1:17">
      <c r="A8" s="194" t="s">
        <v>1843</v>
      </c>
      <c r="B8" s="193">
        <v>1.1399999999999999</v>
      </c>
      <c r="C8" s="192">
        <v>0.90909090909090906</v>
      </c>
      <c r="D8" s="191"/>
      <c r="E8" s="190"/>
      <c r="F8" s="187"/>
      <c r="G8" s="189"/>
      <c r="H8" s="94"/>
      <c r="I8" s="187"/>
      <c r="J8" s="189"/>
      <c r="K8" s="188"/>
      <c r="L8" s="187"/>
      <c r="N8" s="199"/>
      <c r="O8" s="199"/>
      <c r="P8" s="100"/>
      <c r="Q8" s="199"/>
    </row>
    <row r="9" spans="1:17">
      <c r="A9" s="194" t="s">
        <v>1479</v>
      </c>
      <c r="B9" s="193">
        <v>2.5</v>
      </c>
      <c r="C9" s="192">
        <v>0.90909090909090906</v>
      </c>
      <c r="D9" s="191"/>
      <c r="E9" s="190"/>
      <c r="F9" s="187"/>
      <c r="G9" s="189"/>
      <c r="H9" s="94"/>
      <c r="I9" s="187"/>
      <c r="J9" s="189"/>
      <c r="K9" s="188"/>
      <c r="L9" s="187"/>
      <c r="N9" s="199"/>
      <c r="O9" s="199"/>
      <c r="P9" s="100"/>
      <c r="Q9" s="199"/>
    </row>
    <row r="10" spans="1:17">
      <c r="A10" s="194" t="s">
        <v>1480</v>
      </c>
      <c r="B10" s="193">
        <v>2.2799999999999998</v>
      </c>
      <c r="C10" s="192">
        <v>0</v>
      </c>
      <c r="D10" s="191"/>
      <c r="E10" s="190"/>
      <c r="F10" s="187"/>
      <c r="G10" s="189"/>
      <c r="H10" s="94"/>
      <c r="I10" s="187"/>
      <c r="J10" s="189"/>
      <c r="K10" s="188"/>
      <c r="L10" s="187"/>
      <c r="N10" s="199"/>
      <c r="O10" s="199"/>
      <c r="P10" s="100"/>
      <c r="Q10" s="199"/>
    </row>
    <row r="11" spans="1:17">
      <c r="A11" s="194" t="s">
        <v>1416</v>
      </c>
      <c r="B11" s="193">
        <v>3.78</v>
      </c>
      <c r="C11" s="192">
        <v>2.9999999999999996</v>
      </c>
      <c r="D11" s="191"/>
      <c r="E11" s="190"/>
      <c r="F11" s="187"/>
      <c r="G11" s="189"/>
      <c r="H11" s="94"/>
      <c r="I11" s="187"/>
      <c r="J11" s="189"/>
      <c r="K11" s="188"/>
      <c r="L11" s="187"/>
      <c r="N11" s="199"/>
      <c r="O11" s="199"/>
      <c r="P11" s="100"/>
      <c r="Q11" s="199"/>
    </row>
    <row r="12" spans="1:17">
      <c r="A12" s="186" t="s">
        <v>1481</v>
      </c>
      <c r="B12" s="185"/>
      <c r="C12" s="184"/>
      <c r="D12" s="183"/>
      <c r="E12" s="183"/>
      <c r="F12" s="181"/>
      <c r="G12" s="182"/>
      <c r="H12" s="182"/>
      <c r="I12" s="181"/>
      <c r="J12" s="182"/>
      <c r="K12" s="182"/>
      <c r="L12" s="181"/>
      <c r="N12" s="199"/>
      <c r="O12" s="199"/>
      <c r="P12" s="100"/>
      <c r="Q12" s="199"/>
    </row>
    <row r="13" spans="1:17">
      <c r="A13" s="194" t="s">
        <v>1482</v>
      </c>
      <c r="B13" s="193">
        <v>6.8</v>
      </c>
      <c r="C13" s="192">
        <v>5</v>
      </c>
      <c r="D13" s="191"/>
      <c r="E13" s="190"/>
      <c r="F13" s="187"/>
      <c r="G13" s="189"/>
      <c r="H13" s="94"/>
      <c r="I13" s="187"/>
      <c r="J13" s="189"/>
      <c r="K13" s="188"/>
      <c r="L13" s="187"/>
      <c r="N13" s="199"/>
      <c r="O13" s="199"/>
      <c r="P13" s="100"/>
      <c r="Q13" s="199"/>
    </row>
    <row r="14" spans="1:17">
      <c r="A14" s="186" t="s">
        <v>1483</v>
      </c>
      <c r="B14" s="185"/>
      <c r="C14" s="184"/>
      <c r="D14" s="183"/>
      <c r="E14" s="183"/>
      <c r="F14" s="181"/>
      <c r="G14" s="182"/>
      <c r="H14" s="182"/>
      <c r="I14" s="181"/>
      <c r="J14" s="182"/>
      <c r="K14" s="182"/>
      <c r="L14" s="181"/>
      <c r="N14" s="199"/>
      <c r="O14" s="199"/>
      <c r="P14" s="100"/>
      <c r="Q14" s="199"/>
    </row>
    <row r="15" spans="1:17">
      <c r="A15" s="194" t="s">
        <v>1419</v>
      </c>
      <c r="B15" s="193">
        <v>38</v>
      </c>
      <c r="C15" s="192">
        <v>25.454545454545453</v>
      </c>
      <c r="D15" s="191"/>
      <c r="E15" s="190"/>
      <c r="F15" s="187"/>
      <c r="G15" s="189"/>
      <c r="H15" s="94"/>
      <c r="I15" s="187"/>
      <c r="J15" s="189"/>
      <c r="K15" s="188"/>
      <c r="L15" s="187"/>
      <c r="N15" s="199"/>
      <c r="O15" s="199"/>
      <c r="P15" s="100"/>
      <c r="Q15" s="199"/>
    </row>
    <row r="16" spans="1:17">
      <c r="A16" s="194" t="s">
        <v>1420</v>
      </c>
      <c r="B16" s="193">
        <v>438</v>
      </c>
      <c r="C16" s="192">
        <v>280</v>
      </c>
      <c r="D16" s="191"/>
      <c r="E16" s="190"/>
      <c r="F16" s="187"/>
      <c r="G16" s="189"/>
      <c r="H16" s="94"/>
      <c r="I16" s="187"/>
      <c r="J16" s="189"/>
      <c r="K16" s="188"/>
      <c r="L16" s="187"/>
      <c r="N16" s="199"/>
      <c r="O16" s="199"/>
      <c r="P16" s="100"/>
      <c r="Q16" s="199"/>
    </row>
    <row r="17" spans="1:17">
      <c r="A17" s="186" t="s">
        <v>1484</v>
      </c>
      <c r="B17" s="185"/>
      <c r="C17" s="184"/>
      <c r="D17" s="183"/>
      <c r="E17" s="183"/>
      <c r="F17" s="181"/>
      <c r="G17" s="182"/>
      <c r="H17" s="182"/>
      <c r="I17" s="181"/>
      <c r="J17" s="182"/>
      <c r="K17" s="182"/>
      <c r="L17" s="181"/>
      <c r="N17" s="199"/>
      <c r="O17" s="199"/>
      <c r="P17" s="100"/>
      <c r="Q17" s="199"/>
    </row>
    <row r="18" spans="1:17">
      <c r="A18" s="194" t="s">
        <v>1423</v>
      </c>
      <c r="B18" s="193">
        <v>38.43</v>
      </c>
      <c r="C18" s="192">
        <v>4.545454545454545</v>
      </c>
      <c r="D18" s="191"/>
      <c r="E18" s="190"/>
      <c r="F18" s="187"/>
      <c r="G18" s="189"/>
      <c r="H18" s="94"/>
      <c r="I18" s="187"/>
      <c r="J18" s="189"/>
      <c r="K18" s="188"/>
      <c r="L18" s="187"/>
      <c r="N18" s="199"/>
      <c r="O18" s="199"/>
      <c r="P18" s="100"/>
      <c r="Q18" s="199"/>
    </row>
    <row r="19" spans="1:17">
      <c r="A19" s="194" t="s">
        <v>1424</v>
      </c>
      <c r="B19" s="193">
        <v>433.78</v>
      </c>
      <c r="C19" s="192">
        <v>45.454545454545453</v>
      </c>
      <c r="D19" s="191"/>
      <c r="E19" s="190"/>
      <c r="F19" s="187"/>
      <c r="G19" s="189"/>
      <c r="H19" s="94"/>
      <c r="I19" s="187"/>
      <c r="J19" s="189"/>
      <c r="K19" s="188"/>
      <c r="L19" s="187"/>
      <c r="N19" s="199"/>
      <c r="O19" s="199"/>
      <c r="P19" s="100"/>
      <c r="Q19" s="199"/>
    </row>
    <row r="20" spans="1:17">
      <c r="A20" s="186" t="s">
        <v>1485</v>
      </c>
      <c r="B20" s="185"/>
      <c r="C20" s="184"/>
      <c r="D20" s="183"/>
      <c r="E20" s="183"/>
      <c r="F20" s="181"/>
      <c r="G20" s="182"/>
      <c r="H20" s="182"/>
      <c r="I20" s="181"/>
      <c r="J20" s="182"/>
      <c r="K20" s="182"/>
      <c r="L20" s="181"/>
      <c r="N20" s="199"/>
      <c r="O20" s="199"/>
      <c r="P20" s="100"/>
      <c r="Q20" s="199"/>
    </row>
    <row r="21" spans="1:17">
      <c r="A21" s="194" t="s">
        <v>1425</v>
      </c>
      <c r="B21" s="193">
        <v>20</v>
      </c>
      <c r="C21" s="192">
        <v>4.545454545454545</v>
      </c>
      <c r="D21" s="191"/>
      <c r="E21" s="190"/>
      <c r="F21" s="187"/>
      <c r="G21" s="189"/>
      <c r="H21" s="94"/>
      <c r="I21" s="187"/>
      <c r="J21" s="189"/>
      <c r="K21" s="188"/>
      <c r="L21" s="187"/>
      <c r="N21" s="199"/>
      <c r="O21" s="199"/>
      <c r="P21" s="100"/>
      <c r="Q21" s="199"/>
    </row>
    <row r="22" spans="1:17">
      <c r="A22" s="194" t="s">
        <v>1426</v>
      </c>
      <c r="B22" s="193">
        <v>218</v>
      </c>
      <c r="C22" s="192">
        <v>45.454545454545453</v>
      </c>
      <c r="D22" s="191"/>
      <c r="E22" s="190"/>
      <c r="F22" s="187"/>
      <c r="G22" s="189"/>
      <c r="H22" s="94"/>
      <c r="I22" s="187"/>
      <c r="J22" s="189"/>
      <c r="K22" s="188"/>
      <c r="L22" s="187"/>
      <c r="N22" s="199"/>
      <c r="O22" s="199"/>
      <c r="P22" s="100"/>
      <c r="Q22" s="199"/>
    </row>
    <row r="23" spans="1:17">
      <c r="A23" s="194" t="s">
        <v>1844</v>
      </c>
      <c r="B23" s="193">
        <v>20</v>
      </c>
      <c r="C23" s="192">
        <v>4.545454545454545</v>
      </c>
      <c r="D23" s="191"/>
      <c r="E23" s="190"/>
      <c r="F23" s="187"/>
      <c r="G23" s="189"/>
      <c r="H23" s="94"/>
      <c r="I23" s="187"/>
      <c r="J23" s="189"/>
      <c r="K23" s="188"/>
      <c r="L23" s="187"/>
      <c r="N23" s="199"/>
      <c r="O23" s="199"/>
      <c r="P23" s="100"/>
      <c r="Q23" s="199"/>
    </row>
    <row r="24" spans="1:17">
      <c r="A24" s="194" t="s">
        <v>1845</v>
      </c>
      <c r="B24" s="193">
        <v>218</v>
      </c>
      <c r="C24" s="192">
        <v>45.454545454545453</v>
      </c>
      <c r="D24" s="191"/>
      <c r="E24" s="190"/>
      <c r="F24" s="187"/>
      <c r="G24" s="189"/>
      <c r="H24" s="94"/>
      <c r="I24" s="187"/>
      <c r="J24" s="189"/>
      <c r="K24" s="188"/>
      <c r="L24" s="187"/>
      <c r="N24" s="199"/>
      <c r="O24" s="199"/>
      <c r="P24" s="100"/>
      <c r="Q24" s="199"/>
    </row>
    <row r="25" spans="1:17">
      <c r="A25" s="194" t="s">
        <v>1486</v>
      </c>
      <c r="B25" s="193">
        <v>29</v>
      </c>
      <c r="C25" s="192">
        <v>4.545454545454545</v>
      </c>
      <c r="D25" s="191"/>
      <c r="E25" s="190"/>
      <c r="F25" s="187"/>
      <c r="G25" s="189"/>
      <c r="H25" s="94"/>
      <c r="I25" s="187"/>
      <c r="J25" s="189"/>
      <c r="K25" s="188"/>
      <c r="L25" s="187"/>
      <c r="N25" s="199"/>
      <c r="O25" s="199"/>
      <c r="P25" s="100"/>
      <c r="Q25" s="199"/>
    </row>
    <row r="26" spans="1:17">
      <c r="A26" s="186" t="s">
        <v>1487</v>
      </c>
      <c r="B26" s="185"/>
      <c r="C26" s="184"/>
      <c r="D26" s="183"/>
      <c r="E26" s="183"/>
      <c r="F26" s="181"/>
      <c r="G26" s="182"/>
      <c r="H26" s="182"/>
      <c r="I26" s="181"/>
      <c r="J26" s="182"/>
      <c r="K26" s="182"/>
      <c r="L26" s="181"/>
      <c r="N26" s="199"/>
      <c r="O26" s="199"/>
      <c r="P26" s="100"/>
      <c r="Q26" s="199"/>
    </row>
    <row r="27" spans="1:17">
      <c r="A27" s="194" t="s">
        <v>1488</v>
      </c>
      <c r="B27" s="193">
        <v>46</v>
      </c>
      <c r="C27" s="192">
        <v>22.727272727272727</v>
      </c>
      <c r="D27" s="191"/>
      <c r="E27" s="190"/>
      <c r="F27" s="187"/>
      <c r="G27" s="189"/>
      <c r="H27" s="94"/>
      <c r="I27" s="187"/>
      <c r="J27" s="189"/>
      <c r="K27" s="188"/>
      <c r="L27" s="187"/>
      <c r="N27" s="199"/>
      <c r="O27" s="199"/>
      <c r="P27" s="100"/>
      <c r="Q27" s="199"/>
    </row>
    <row r="28" spans="1:17">
      <c r="A28" s="194" t="s">
        <v>1489</v>
      </c>
      <c r="B28" s="193">
        <v>10</v>
      </c>
      <c r="C28" s="192">
        <v>4.8181818181818175</v>
      </c>
      <c r="D28" s="191"/>
      <c r="E28" s="190"/>
      <c r="F28" s="187"/>
      <c r="G28" s="189"/>
      <c r="H28" s="94"/>
      <c r="I28" s="187"/>
      <c r="J28" s="189"/>
      <c r="K28" s="188"/>
      <c r="L28" s="187"/>
      <c r="N28" s="199"/>
      <c r="O28" s="199"/>
      <c r="P28" s="100"/>
      <c r="Q28" s="199"/>
    </row>
    <row r="29" spans="1:17">
      <c r="A29" s="194" t="s">
        <v>1490</v>
      </c>
      <c r="B29" s="193">
        <v>38</v>
      </c>
      <c r="C29" s="192">
        <v>18.18181818181818</v>
      </c>
      <c r="D29" s="191"/>
      <c r="E29" s="190"/>
      <c r="F29" s="187"/>
      <c r="G29" s="189"/>
      <c r="H29" s="94"/>
      <c r="I29" s="187"/>
      <c r="J29" s="189"/>
      <c r="K29" s="188"/>
      <c r="L29" s="187"/>
      <c r="N29" s="199"/>
      <c r="O29" s="199"/>
      <c r="P29" s="100"/>
      <c r="Q29" s="199"/>
    </row>
    <row r="30" spans="1:17">
      <c r="A30" s="186" t="s">
        <v>1491</v>
      </c>
      <c r="B30" s="185"/>
      <c r="C30" s="184"/>
      <c r="D30" s="183"/>
      <c r="E30" s="183"/>
      <c r="F30" s="181"/>
      <c r="G30" s="182"/>
      <c r="H30" s="182"/>
      <c r="I30" s="181"/>
      <c r="J30" s="182"/>
      <c r="K30" s="182"/>
      <c r="L30" s="181"/>
      <c r="N30" s="199"/>
      <c r="O30" s="199"/>
      <c r="P30" s="100"/>
      <c r="Q30" s="199"/>
    </row>
    <row r="31" spans="1:17">
      <c r="A31" s="194" t="s">
        <v>1492</v>
      </c>
      <c r="B31" s="193">
        <v>0</v>
      </c>
      <c r="C31" s="192">
        <v>9.0909090909090899</v>
      </c>
      <c r="D31" s="191"/>
      <c r="E31" s="190"/>
      <c r="F31" s="187"/>
      <c r="G31" s="189"/>
      <c r="H31" s="94"/>
      <c r="I31" s="187"/>
      <c r="J31" s="189"/>
      <c r="K31" s="188"/>
      <c r="L31" s="187"/>
      <c r="N31" s="199"/>
      <c r="O31" s="199"/>
      <c r="P31" s="100"/>
      <c r="Q31" s="199"/>
    </row>
    <row r="32" spans="1:17">
      <c r="A32" s="194" t="s">
        <v>1493</v>
      </c>
      <c r="B32" s="193">
        <v>0</v>
      </c>
      <c r="C32" s="192">
        <v>8.3333333333333339</v>
      </c>
      <c r="D32" s="191"/>
      <c r="E32" s="190"/>
      <c r="F32" s="187"/>
      <c r="G32" s="189"/>
      <c r="H32" s="94"/>
      <c r="I32" s="187"/>
      <c r="J32" s="189"/>
      <c r="K32" s="188"/>
      <c r="L32" s="187"/>
      <c r="N32" s="199"/>
      <c r="O32" s="199"/>
      <c r="P32" s="100"/>
      <c r="Q32" s="199"/>
    </row>
    <row r="33" spans="1:17">
      <c r="A33" s="194" t="s">
        <v>1494</v>
      </c>
      <c r="B33" s="193">
        <v>0</v>
      </c>
      <c r="C33" s="192">
        <v>0</v>
      </c>
      <c r="D33" s="191"/>
      <c r="E33" s="190"/>
      <c r="F33" s="187"/>
      <c r="G33" s="189"/>
      <c r="H33" s="94"/>
      <c r="I33" s="187"/>
      <c r="J33" s="189"/>
      <c r="K33" s="188"/>
      <c r="L33" s="187"/>
      <c r="N33" s="199"/>
      <c r="O33" s="199"/>
      <c r="P33" s="100"/>
      <c r="Q33" s="199"/>
    </row>
    <row r="34" spans="1:17">
      <c r="A34" s="194" t="s">
        <v>1495</v>
      </c>
      <c r="B34" s="193">
        <v>0</v>
      </c>
      <c r="C34" s="192">
        <v>0</v>
      </c>
      <c r="D34" s="191"/>
      <c r="E34" s="190"/>
      <c r="F34" s="187"/>
      <c r="G34" s="189"/>
      <c r="H34" s="94"/>
      <c r="I34" s="187"/>
      <c r="J34" s="189"/>
      <c r="K34" s="188"/>
      <c r="L34" s="187"/>
      <c r="N34" s="199"/>
      <c r="O34" s="199"/>
      <c r="P34" s="100"/>
      <c r="Q34" s="199"/>
    </row>
    <row r="35" spans="1:17">
      <c r="A35" s="194" t="s">
        <v>1496</v>
      </c>
      <c r="B35" s="193">
        <v>0</v>
      </c>
      <c r="C35" s="192">
        <v>0</v>
      </c>
      <c r="D35" s="191"/>
      <c r="E35" s="190"/>
      <c r="F35" s="187"/>
      <c r="G35" s="189"/>
      <c r="H35" s="94"/>
      <c r="I35" s="187"/>
      <c r="J35" s="189"/>
      <c r="K35" s="188"/>
      <c r="L35" s="187"/>
      <c r="N35" s="199"/>
      <c r="O35" s="199"/>
      <c r="P35" s="100"/>
      <c r="Q35" s="199"/>
    </row>
    <row r="36" spans="1:17">
      <c r="A36" s="194" t="s">
        <v>1497</v>
      </c>
      <c r="B36" s="193">
        <v>0</v>
      </c>
      <c r="C36" s="192">
        <v>0</v>
      </c>
      <c r="D36" s="191"/>
      <c r="E36" s="190"/>
      <c r="F36" s="187"/>
      <c r="G36" s="189"/>
      <c r="H36" s="94"/>
      <c r="I36" s="187"/>
      <c r="J36" s="189"/>
      <c r="K36" s="188"/>
      <c r="L36" s="187"/>
      <c r="N36" s="199"/>
      <c r="O36" s="199"/>
      <c r="P36" s="100"/>
      <c r="Q36" s="199"/>
    </row>
    <row r="37" spans="1:17">
      <c r="A37" s="194" t="s">
        <v>1498</v>
      </c>
      <c r="B37" s="193">
        <v>0</v>
      </c>
      <c r="C37" s="192">
        <v>0</v>
      </c>
      <c r="D37" s="191"/>
      <c r="E37" s="190"/>
      <c r="F37" s="187"/>
      <c r="G37" s="189"/>
      <c r="H37" s="94"/>
      <c r="I37" s="187"/>
      <c r="J37" s="189"/>
      <c r="K37" s="188"/>
      <c r="L37" s="187"/>
      <c r="N37" s="199"/>
      <c r="O37" s="199"/>
      <c r="P37" s="100"/>
      <c r="Q37" s="199"/>
    </row>
    <row r="38" spans="1:17" ht="12" thickBot="1">
      <c r="A38" s="186" t="s">
        <v>1499</v>
      </c>
      <c r="B38" s="185"/>
      <c r="C38" s="184"/>
      <c r="D38" s="183"/>
      <c r="E38" s="183"/>
      <c r="F38" s="181"/>
      <c r="G38" s="182"/>
      <c r="H38" s="182"/>
      <c r="I38" s="181"/>
      <c r="J38" s="182"/>
      <c r="K38" s="182"/>
      <c r="L38" s="181"/>
      <c r="N38" s="199"/>
      <c r="O38" s="199"/>
      <c r="P38" s="100"/>
      <c r="Q38" s="199"/>
    </row>
    <row r="39" spans="1:17">
      <c r="A39" s="180" t="s">
        <v>1500</v>
      </c>
      <c r="B39" s="179"/>
      <c r="C39" s="179"/>
      <c r="D39" s="178"/>
      <c r="E39" s="178"/>
      <c r="F39" s="176"/>
      <c r="G39" s="177"/>
      <c r="H39" s="177"/>
      <c r="I39" s="176"/>
      <c r="J39" s="177"/>
      <c r="K39" s="177"/>
      <c r="L39" s="176"/>
    </row>
    <row r="40" spans="1:17">
      <c r="A40" s="180" t="s">
        <v>1501</v>
      </c>
      <c r="B40" s="179"/>
      <c r="C40" s="179"/>
      <c r="D40" s="178"/>
      <c r="E40" s="177"/>
      <c r="F40" s="176"/>
      <c r="G40" s="177"/>
      <c r="H40" s="177"/>
      <c r="I40" s="176"/>
      <c r="J40" s="177"/>
      <c r="K40" s="177"/>
      <c r="L40" s="176"/>
    </row>
    <row r="41" spans="1:17">
      <c r="A41" s="180" t="s">
        <v>1284</v>
      </c>
      <c r="B41" s="179"/>
      <c r="C41" s="179"/>
      <c r="D41" s="178"/>
      <c r="E41" s="177"/>
      <c r="F41" s="176"/>
      <c r="G41" s="177"/>
      <c r="H41" s="177"/>
      <c r="I41" s="176"/>
      <c r="J41" s="177"/>
      <c r="K41" s="177"/>
      <c r="L41" s="176"/>
    </row>
  </sheetData>
  <mergeCells count="5">
    <mergeCell ref="A3:L3"/>
    <mergeCell ref="A5:A6"/>
    <mergeCell ref="B5:B6"/>
    <mergeCell ref="C5:C6"/>
    <mergeCell ref="J5:L5"/>
  </mergeCells>
  <pageMargins left="0.78740157480314965" right="0.78740157480314965" top="0.98425196850393704" bottom="0.98425196850393704" header="0.51181102362204722" footer="0.51181102362204722"/>
  <pageSetup paperSize="9" scale="6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M41"/>
  <sheetViews>
    <sheetView showGridLines="0" tabSelected="1" zoomScale="90" zoomScaleNormal="90" workbookViewId="0">
      <selection activeCell="A23" sqref="A23"/>
    </sheetView>
  </sheetViews>
  <sheetFormatPr baseColWidth="10" defaultColWidth="11.26953125" defaultRowHeight="11.5"/>
  <cols>
    <col min="1" max="1" width="36.81640625" style="2" bestFit="1" customWidth="1"/>
    <col min="2" max="2" width="8.26953125" style="2" customWidth="1"/>
    <col min="3" max="3" width="8.54296875" style="2" customWidth="1"/>
    <col min="4" max="12" width="12.54296875" style="2" customWidth="1"/>
    <col min="13" max="13" width="14.54296875" style="2" customWidth="1"/>
    <col min="14" max="16384" width="11.26953125" style="2"/>
  </cols>
  <sheetData>
    <row r="1" spans="1:13">
      <c r="A1" s="99" t="s">
        <v>67</v>
      </c>
      <c r="B1" s="5"/>
      <c r="C1" s="5"/>
      <c r="D1" s="5"/>
      <c r="E1" s="5"/>
      <c r="F1" s="5"/>
      <c r="G1" s="5"/>
      <c r="H1" s="5"/>
      <c r="I1" s="5"/>
      <c r="J1" s="5"/>
      <c r="K1" s="5"/>
      <c r="L1" s="5"/>
    </row>
    <row r="3" spans="1:13">
      <c r="A3" s="1756" t="s">
        <v>1505</v>
      </c>
      <c r="B3" s="1756"/>
      <c r="C3" s="1756"/>
      <c r="D3" s="1756"/>
      <c r="E3" s="1756"/>
      <c r="F3" s="1756"/>
      <c r="G3" s="1756"/>
      <c r="H3" s="1756"/>
      <c r="I3" s="1756"/>
      <c r="J3" s="1756"/>
      <c r="K3" s="1756"/>
      <c r="L3" s="1756"/>
    </row>
    <row r="4" spans="1:13" ht="12" thickBot="1"/>
    <row r="5" spans="1:13">
      <c r="A5" s="1821" t="s">
        <v>1469</v>
      </c>
      <c r="B5" s="1823" t="s">
        <v>1470</v>
      </c>
      <c r="C5" s="1823" t="s">
        <v>1471</v>
      </c>
      <c r="D5" s="964" t="s">
        <v>1472</v>
      </c>
      <c r="E5" s="965"/>
      <c r="F5" s="198"/>
      <c r="G5" s="964" t="s">
        <v>1473</v>
      </c>
      <c r="H5" s="965"/>
      <c r="I5" s="557"/>
      <c r="J5" s="1825" t="s">
        <v>1474</v>
      </c>
      <c r="K5" s="1826"/>
      <c r="L5" s="1827"/>
    </row>
    <row r="6" spans="1:13" ht="12" thickBot="1">
      <c r="A6" s="1822"/>
      <c r="B6" s="1824"/>
      <c r="C6" s="1824"/>
      <c r="D6" s="197" t="s">
        <v>1475</v>
      </c>
      <c r="E6" s="197" t="s">
        <v>1476</v>
      </c>
      <c r="F6" s="195" t="s">
        <v>1477</v>
      </c>
      <c r="G6" s="197" t="s">
        <v>1475</v>
      </c>
      <c r="H6" s="196" t="s">
        <v>1476</v>
      </c>
      <c r="I6" s="195" t="s">
        <v>1477</v>
      </c>
      <c r="J6" s="196" t="s">
        <v>1475</v>
      </c>
      <c r="K6" s="196" t="s">
        <v>1476</v>
      </c>
      <c r="L6" s="195" t="s">
        <v>1477</v>
      </c>
    </row>
    <row r="7" spans="1:13">
      <c r="A7" s="194" t="s">
        <v>1478</v>
      </c>
      <c r="B7" s="193">
        <v>1.1399999999999999</v>
      </c>
      <c r="C7" s="192">
        <v>1.0909090909090908</v>
      </c>
      <c r="D7" s="191"/>
      <c r="E7" s="190"/>
      <c r="F7" s="187"/>
      <c r="G7" s="189"/>
      <c r="H7" s="94"/>
      <c r="I7" s="187"/>
      <c r="J7" s="189"/>
      <c r="K7" s="188"/>
      <c r="L7" s="187"/>
      <c r="M7" s="200"/>
    </row>
    <row r="8" spans="1:13">
      <c r="A8" s="194" t="s">
        <v>1843</v>
      </c>
      <c r="B8" s="193">
        <v>1.1399999999999999</v>
      </c>
      <c r="C8" s="192">
        <v>0.90909090909090906</v>
      </c>
      <c r="D8" s="191"/>
      <c r="E8" s="190"/>
      <c r="F8" s="187"/>
      <c r="G8" s="189"/>
      <c r="H8" s="94"/>
      <c r="I8" s="187"/>
      <c r="J8" s="189"/>
      <c r="K8" s="188"/>
      <c r="L8" s="187"/>
      <c r="M8" s="200"/>
    </row>
    <row r="9" spans="1:13">
      <c r="A9" s="194" t="s">
        <v>1479</v>
      </c>
      <c r="B9" s="193">
        <v>2.5</v>
      </c>
      <c r="C9" s="192">
        <v>0.90909090909090906</v>
      </c>
      <c r="D9" s="191"/>
      <c r="E9" s="190"/>
      <c r="F9" s="187"/>
      <c r="G9" s="189"/>
      <c r="H9" s="94"/>
      <c r="I9" s="187"/>
      <c r="J9" s="189"/>
      <c r="K9" s="188"/>
      <c r="L9" s="187"/>
    </row>
    <row r="10" spans="1:13">
      <c r="A10" s="194" t="s">
        <v>1480</v>
      </c>
      <c r="B10" s="193">
        <v>2.2799999999999998</v>
      </c>
      <c r="C10" s="192">
        <v>0</v>
      </c>
      <c r="D10" s="191"/>
      <c r="E10" s="190"/>
      <c r="F10" s="187"/>
      <c r="G10" s="189"/>
      <c r="H10" s="94"/>
      <c r="I10" s="187"/>
      <c r="J10" s="189"/>
      <c r="K10" s="188"/>
      <c r="L10" s="187"/>
    </row>
    <row r="11" spans="1:13">
      <c r="A11" s="194" t="s">
        <v>1416</v>
      </c>
      <c r="B11" s="193">
        <v>3.78</v>
      </c>
      <c r="C11" s="192">
        <v>2.9999999999999996</v>
      </c>
      <c r="D11" s="191"/>
      <c r="E11" s="190"/>
      <c r="F11" s="187"/>
      <c r="G11" s="189"/>
      <c r="H11" s="94"/>
      <c r="I11" s="187"/>
      <c r="J11" s="189"/>
      <c r="K11" s="188"/>
      <c r="L11" s="187"/>
    </row>
    <row r="12" spans="1:13">
      <c r="A12" s="186" t="s">
        <v>1481</v>
      </c>
      <c r="B12" s="185"/>
      <c r="C12" s="184"/>
      <c r="D12" s="183"/>
      <c r="E12" s="183"/>
      <c r="F12" s="181"/>
      <c r="G12" s="182"/>
      <c r="H12" s="182"/>
      <c r="I12" s="181"/>
      <c r="J12" s="182"/>
      <c r="K12" s="182"/>
      <c r="L12" s="181"/>
    </row>
    <row r="13" spans="1:13">
      <c r="A13" s="194" t="s">
        <v>1482</v>
      </c>
      <c r="B13" s="193">
        <v>6.8</v>
      </c>
      <c r="C13" s="192">
        <v>5</v>
      </c>
      <c r="D13" s="191"/>
      <c r="E13" s="190"/>
      <c r="F13" s="187"/>
      <c r="G13" s="189"/>
      <c r="H13" s="94"/>
      <c r="I13" s="187"/>
      <c r="J13" s="189"/>
      <c r="K13" s="188"/>
      <c r="L13" s="187"/>
    </row>
    <row r="14" spans="1:13">
      <c r="A14" s="186" t="s">
        <v>1483</v>
      </c>
      <c r="B14" s="185"/>
      <c r="C14" s="184"/>
      <c r="D14" s="183"/>
      <c r="E14" s="183"/>
      <c r="F14" s="181"/>
      <c r="G14" s="182"/>
      <c r="H14" s="182"/>
      <c r="I14" s="181"/>
      <c r="J14" s="182"/>
      <c r="K14" s="182"/>
      <c r="L14" s="181"/>
    </row>
    <row r="15" spans="1:13">
      <c r="A15" s="194" t="s">
        <v>1419</v>
      </c>
      <c r="B15" s="193">
        <v>38</v>
      </c>
      <c r="C15" s="192">
        <v>25.454545454545453</v>
      </c>
      <c r="D15" s="191"/>
      <c r="E15" s="190"/>
      <c r="F15" s="187"/>
      <c r="G15" s="189"/>
      <c r="H15" s="94"/>
      <c r="I15" s="187"/>
      <c r="J15" s="189"/>
      <c r="K15" s="188"/>
      <c r="L15" s="187"/>
    </row>
    <row r="16" spans="1:13">
      <c r="A16" s="194" t="s">
        <v>1420</v>
      </c>
      <c r="B16" s="193">
        <v>438</v>
      </c>
      <c r="C16" s="192">
        <v>280</v>
      </c>
      <c r="D16" s="191"/>
      <c r="E16" s="190"/>
      <c r="F16" s="187"/>
      <c r="G16" s="189"/>
      <c r="H16" s="94"/>
      <c r="I16" s="187"/>
      <c r="J16" s="189"/>
      <c r="K16" s="188"/>
      <c r="L16" s="187"/>
    </row>
    <row r="17" spans="1:12">
      <c r="A17" s="186" t="s">
        <v>1484</v>
      </c>
      <c r="B17" s="185"/>
      <c r="C17" s="184"/>
      <c r="D17" s="183"/>
      <c r="E17" s="183"/>
      <c r="F17" s="181"/>
      <c r="G17" s="182"/>
      <c r="H17" s="182"/>
      <c r="I17" s="181"/>
      <c r="J17" s="182"/>
      <c r="K17" s="182"/>
      <c r="L17" s="181"/>
    </row>
    <row r="18" spans="1:12">
      <c r="A18" s="194" t="s">
        <v>1423</v>
      </c>
      <c r="B18" s="193">
        <v>38.43</v>
      </c>
      <c r="C18" s="192">
        <v>4.545454545454545</v>
      </c>
      <c r="D18" s="191"/>
      <c r="E18" s="190"/>
      <c r="F18" s="187"/>
      <c r="G18" s="189"/>
      <c r="H18" s="94"/>
      <c r="I18" s="187"/>
      <c r="J18" s="189"/>
      <c r="K18" s="188"/>
      <c r="L18" s="187"/>
    </row>
    <row r="19" spans="1:12">
      <c r="A19" s="194" t="s">
        <v>1424</v>
      </c>
      <c r="B19" s="193">
        <v>433.78</v>
      </c>
      <c r="C19" s="192">
        <v>45.454545454545453</v>
      </c>
      <c r="D19" s="191"/>
      <c r="E19" s="190"/>
      <c r="F19" s="187"/>
      <c r="G19" s="189"/>
      <c r="H19" s="94"/>
      <c r="I19" s="187"/>
      <c r="J19" s="189"/>
      <c r="K19" s="188"/>
      <c r="L19" s="187"/>
    </row>
    <row r="20" spans="1:12">
      <c r="A20" s="186" t="s">
        <v>1485</v>
      </c>
      <c r="B20" s="185"/>
      <c r="C20" s="184"/>
      <c r="D20" s="183"/>
      <c r="E20" s="183"/>
      <c r="F20" s="181"/>
      <c r="G20" s="182"/>
      <c r="H20" s="182"/>
      <c r="I20" s="181"/>
      <c r="J20" s="182"/>
      <c r="K20" s="182"/>
      <c r="L20" s="181"/>
    </row>
    <row r="21" spans="1:12">
      <c r="A21" s="194" t="s">
        <v>1425</v>
      </c>
      <c r="B21" s="193">
        <v>20</v>
      </c>
      <c r="C21" s="192">
        <v>4.545454545454545</v>
      </c>
      <c r="D21" s="191"/>
      <c r="E21" s="190"/>
      <c r="F21" s="187"/>
      <c r="G21" s="189"/>
      <c r="H21" s="94"/>
      <c r="I21" s="187"/>
      <c r="J21" s="189"/>
      <c r="K21" s="188"/>
      <c r="L21" s="187"/>
    </row>
    <row r="22" spans="1:12">
      <c r="A22" s="194" t="s">
        <v>1426</v>
      </c>
      <c r="B22" s="193">
        <v>218</v>
      </c>
      <c r="C22" s="192">
        <v>45.454545454545453</v>
      </c>
      <c r="D22" s="191"/>
      <c r="E22" s="190"/>
      <c r="F22" s="187"/>
      <c r="G22" s="189"/>
      <c r="H22" s="94"/>
      <c r="I22" s="187"/>
      <c r="J22" s="189"/>
      <c r="K22" s="188"/>
      <c r="L22" s="187"/>
    </row>
    <row r="23" spans="1:12">
      <c r="A23" s="194" t="s">
        <v>1844</v>
      </c>
      <c r="B23" s="193">
        <v>20</v>
      </c>
      <c r="C23" s="192">
        <v>4.545454545454545</v>
      </c>
      <c r="D23" s="191"/>
      <c r="E23" s="190"/>
      <c r="F23" s="187"/>
      <c r="G23" s="189"/>
      <c r="H23" s="94"/>
      <c r="I23" s="187"/>
      <c r="J23" s="189"/>
      <c r="K23" s="188"/>
      <c r="L23" s="187"/>
    </row>
    <row r="24" spans="1:12">
      <c r="A24" s="194" t="s">
        <v>1845</v>
      </c>
      <c r="B24" s="193">
        <v>218</v>
      </c>
      <c r="C24" s="192">
        <v>45.454545454545453</v>
      </c>
      <c r="D24" s="191"/>
      <c r="E24" s="190"/>
      <c r="F24" s="187"/>
      <c r="G24" s="189"/>
      <c r="H24" s="94"/>
      <c r="I24" s="187"/>
      <c r="J24" s="189"/>
      <c r="K24" s="188"/>
      <c r="L24" s="187"/>
    </row>
    <row r="25" spans="1:12">
      <c r="A25" s="194" t="s">
        <v>1486</v>
      </c>
      <c r="B25" s="193">
        <v>29</v>
      </c>
      <c r="C25" s="192">
        <v>4.545454545454545</v>
      </c>
      <c r="D25" s="191"/>
      <c r="E25" s="190"/>
      <c r="F25" s="187"/>
      <c r="G25" s="189"/>
      <c r="H25" s="94"/>
      <c r="I25" s="187"/>
      <c r="J25" s="189"/>
      <c r="K25" s="188"/>
      <c r="L25" s="187"/>
    </row>
    <row r="26" spans="1:12">
      <c r="A26" s="186" t="s">
        <v>1487</v>
      </c>
      <c r="B26" s="185"/>
      <c r="C26" s="184"/>
      <c r="D26" s="183"/>
      <c r="E26" s="183"/>
      <c r="F26" s="181"/>
      <c r="G26" s="182"/>
      <c r="H26" s="182"/>
      <c r="I26" s="181"/>
      <c r="J26" s="182"/>
      <c r="K26" s="182"/>
      <c r="L26" s="181"/>
    </row>
    <row r="27" spans="1:12">
      <c r="A27" s="194" t="s">
        <v>1488</v>
      </c>
      <c r="B27" s="193">
        <v>46</v>
      </c>
      <c r="C27" s="192">
        <v>22.727272727272727</v>
      </c>
      <c r="D27" s="191"/>
      <c r="E27" s="190"/>
      <c r="F27" s="187"/>
      <c r="G27" s="189"/>
      <c r="H27" s="94"/>
      <c r="I27" s="187"/>
      <c r="J27" s="189"/>
      <c r="K27" s="188"/>
      <c r="L27" s="187"/>
    </row>
    <row r="28" spans="1:12">
      <c r="A28" s="194" t="s">
        <v>1489</v>
      </c>
      <c r="B28" s="193">
        <v>10</v>
      </c>
      <c r="C28" s="192">
        <v>4.8181818181818175</v>
      </c>
      <c r="D28" s="191"/>
      <c r="E28" s="190"/>
      <c r="F28" s="187"/>
      <c r="G28" s="189"/>
      <c r="H28" s="94"/>
      <c r="I28" s="187"/>
      <c r="J28" s="189"/>
      <c r="K28" s="188"/>
      <c r="L28" s="187"/>
    </row>
    <row r="29" spans="1:12">
      <c r="A29" s="194" t="s">
        <v>1490</v>
      </c>
      <c r="B29" s="193">
        <v>38</v>
      </c>
      <c r="C29" s="192">
        <v>18.18181818181818</v>
      </c>
      <c r="D29" s="191"/>
      <c r="E29" s="190"/>
      <c r="F29" s="187"/>
      <c r="G29" s="189"/>
      <c r="H29" s="94"/>
      <c r="I29" s="187"/>
      <c r="J29" s="189"/>
      <c r="K29" s="188"/>
      <c r="L29" s="187"/>
    </row>
    <row r="30" spans="1:12">
      <c r="A30" s="186" t="s">
        <v>1491</v>
      </c>
      <c r="B30" s="185"/>
      <c r="C30" s="184"/>
      <c r="D30" s="183"/>
      <c r="E30" s="183"/>
      <c r="F30" s="181"/>
      <c r="G30" s="182"/>
      <c r="H30" s="182"/>
      <c r="I30" s="181"/>
      <c r="J30" s="182"/>
      <c r="K30" s="182"/>
      <c r="L30" s="181"/>
    </row>
    <row r="31" spans="1:12">
      <c r="A31" s="194" t="s">
        <v>1492</v>
      </c>
      <c r="B31" s="193">
        <v>0</v>
      </c>
      <c r="C31" s="192">
        <v>9.0909090909090899</v>
      </c>
      <c r="D31" s="191"/>
      <c r="E31" s="190"/>
      <c r="F31" s="187"/>
      <c r="G31" s="189"/>
      <c r="H31" s="94"/>
      <c r="I31" s="187"/>
      <c r="J31" s="189"/>
      <c r="K31" s="188"/>
      <c r="L31" s="187"/>
    </row>
    <row r="32" spans="1:12">
      <c r="A32" s="194" t="s">
        <v>1493</v>
      </c>
      <c r="B32" s="193">
        <v>0</v>
      </c>
      <c r="C32" s="192">
        <v>8.3333333333333339</v>
      </c>
      <c r="D32" s="191"/>
      <c r="E32" s="190"/>
      <c r="F32" s="187"/>
      <c r="G32" s="189"/>
      <c r="H32" s="94"/>
      <c r="I32" s="187"/>
      <c r="J32" s="189"/>
      <c r="K32" s="188"/>
      <c r="L32" s="187"/>
    </row>
    <row r="33" spans="1:12">
      <c r="A33" s="194" t="s">
        <v>1494</v>
      </c>
      <c r="B33" s="193">
        <v>0</v>
      </c>
      <c r="C33" s="192">
        <v>0</v>
      </c>
      <c r="D33" s="191"/>
      <c r="E33" s="190"/>
      <c r="F33" s="187"/>
      <c r="G33" s="189"/>
      <c r="H33" s="94"/>
      <c r="I33" s="187"/>
      <c r="J33" s="189"/>
      <c r="K33" s="188"/>
      <c r="L33" s="187"/>
    </row>
    <row r="34" spans="1:12">
      <c r="A34" s="194" t="s">
        <v>1495</v>
      </c>
      <c r="B34" s="193">
        <v>0</v>
      </c>
      <c r="C34" s="192">
        <v>0</v>
      </c>
      <c r="D34" s="191"/>
      <c r="E34" s="190"/>
      <c r="F34" s="187"/>
      <c r="G34" s="189"/>
      <c r="H34" s="94"/>
      <c r="I34" s="187"/>
      <c r="J34" s="189"/>
      <c r="K34" s="188"/>
      <c r="L34" s="187"/>
    </row>
    <row r="35" spans="1:12">
      <c r="A35" s="194" t="s">
        <v>1496</v>
      </c>
      <c r="B35" s="193">
        <v>0</v>
      </c>
      <c r="C35" s="192">
        <v>0</v>
      </c>
      <c r="D35" s="191"/>
      <c r="E35" s="190"/>
      <c r="F35" s="187"/>
      <c r="G35" s="189"/>
      <c r="H35" s="94"/>
      <c r="I35" s="187"/>
      <c r="J35" s="189"/>
      <c r="K35" s="188"/>
      <c r="L35" s="187"/>
    </row>
    <row r="36" spans="1:12">
      <c r="A36" s="194" t="s">
        <v>1497</v>
      </c>
      <c r="B36" s="193">
        <v>0</v>
      </c>
      <c r="C36" s="192">
        <v>0</v>
      </c>
      <c r="D36" s="191"/>
      <c r="E36" s="190"/>
      <c r="F36" s="187"/>
      <c r="G36" s="189"/>
      <c r="H36" s="94"/>
      <c r="I36" s="187"/>
      <c r="J36" s="189"/>
      <c r="K36" s="188"/>
      <c r="L36" s="187"/>
    </row>
    <row r="37" spans="1:12">
      <c r="A37" s="194" t="s">
        <v>1498</v>
      </c>
      <c r="B37" s="193">
        <v>0</v>
      </c>
      <c r="C37" s="192">
        <v>0</v>
      </c>
      <c r="D37" s="191"/>
      <c r="E37" s="190"/>
      <c r="F37" s="187"/>
      <c r="G37" s="189"/>
      <c r="H37" s="94"/>
      <c r="I37" s="187"/>
      <c r="J37" s="189"/>
      <c r="K37" s="188"/>
      <c r="L37" s="187"/>
    </row>
    <row r="38" spans="1:12">
      <c r="A38" s="186" t="s">
        <v>1499</v>
      </c>
      <c r="B38" s="185"/>
      <c r="C38" s="184"/>
      <c r="D38" s="183"/>
      <c r="E38" s="183"/>
      <c r="F38" s="181"/>
      <c r="G38" s="182"/>
      <c r="H38" s="182"/>
      <c r="I38" s="181"/>
      <c r="J38" s="182"/>
      <c r="K38" s="182"/>
      <c r="L38" s="181"/>
    </row>
    <row r="39" spans="1:12">
      <c r="A39" s="180" t="s">
        <v>1500</v>
      </c>
      <c r="B39" s="179"/>
      <c r="C39" s="179"/>
      <c r="D39" s="178"/>
      <c r="E39" s="178"/>
      <c r="F39" s="176"/>
      <c r="G39" s="177"/>
      <c r="H39" s="177"/>
      <c r="I39" s="176"/>
      <c r="J39" s="177"/>
      <c r="K39" s="177"/>
      <c r="L39" s="176"/>
    </row>
    <row r="40" spans="1:12">
      <c r="A40" s="180" t="s">
        <v>1501</v>
      </c>
      <c r="B40" s="179"/>
      <c r="C40" s="179"/>
      <c r="D40" s="178"/>
      <c r="E40" s="178"/>
      <c r="F40" s="176"/>
      <c r="G40" s="177"/>
      <c r="H40" s="177"/>
      <c r="I40" s="176"/>
      <c r="J40" s="177"/>
      <c r="K40" s="177"/>
      <c r="L40" s="176"/>
    </row>
    <row r="41" spans="1:12">
      <c r="A41" s="180" t="s">
        <v>1284</v>
      </c>
      <c r="B41" s="179"/>
      <c r="C41" s="179"/>
      <c r="D41" s="178"/>
      <c r="E41" s="178"/>
      <c r="F41" s="176"/>
      <c r="G41" s="177"/>
      <c r="H41" s="177"/>
      <c r="I41" s="176"/>
      <c r="J41" s="177"/>
      <c r="K41" s="177"/>
      <c r="L41" s="176"/>
    </row>
  </sheetData>
  <mergeCells count="5">
    <mergeCell ref="A3:L3"/>
    <mergeCell ref="A5:A6"/>
    <mergeCell ref="B5:B6"/>
    <mergeCell ref="C5:C6"/>
    <mergeCell ref="J5:L5"/>
  </mergeCells>
  <pageMargins left="0.78740157480314965" right="0.78740157480314965" top="0.98425196850393704" bottom="0.98425196850393704" header="0.51181102362204722" footer="0.51181102362204722"/>
  <pageSetup paperSize="9" scale="83"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I63"/>
  <sheetViews>
    <sheetView showGridLines="0" topLeftCell="A19" zoomScale="90" zoomScaleNormal="90" workbookViewId="0">
      <selection activeCell="G59" sqref="G59"/>
    </sheetView>
  </sheetViews>
  <sheetFormatPr baseColWidth="10" defaultColWidth="11.26953125" defaultRowHeight="11.5"/>
  <cols>
    <col min="1" max="1" width="32" style="2" customWidth="1"/>
    <col min="2" max="2" width="21.26953125" style="2" customWidth="1"/>
    <col min="3" max="3" width="8.54296875" style="2" customWidth="1"/>
    <col min="4" max="6" width="11.54296875" style="2" customWidth="1"/>
    <col min="7" max="7" width="14.81640625" style="2" customWidth="1"/>
    <col min="8" max="9" width="11.54296875" style="2" customWidth="1"/>
    <col min="10" max="16384" width="11.26953125" style="2"/>
  </cols>
  <sheetData>
    <row r="1" spans="1:9">
      <c r="A1" s="99" t="s">
        <v>68</v>
      </c>
      <c r="B1" s="5"/>
      <c r="C1" s="5"/>
      <c r="D1" s="5"/>
      <c r="E1" s="5"/>
      <c r="F1" s="5"/>
      <c r="G1" s="5"/>
      <c r="H1" s="5"/>
      <c r="I1" s="5"/>
    </row>
    <row r="3" spans="1:9">
      <c r="A3" s="1756"/>
      <c r="B3" s="1756"/>
      <c r="C3" s="1756"/>
      <c r="D3" s="1756"/>
      <c r="E3" s="1756"/>
      <c r="F3" s="1756"/>
      <c r="G3" s="1756"/>
      <c r="H3" s="1756"/>
      <c r="I3" s="1756"/>
    </row>
    <row r="4" spans="1:9" ht="12" thickBot="1"/>
    <row r="5" spans="1:9">
      <c r="A5" s="1828" t="s">
        <v>1469</v>
      </c>
      <c r="B5" s="1830" t="s">
        <v>1506</v>
      </c>
      <c r="C5" s="1830" t="s">
        <v>1471</v>
      </c>
      <c r="D5" s="224" t="s">
        <v>1472</v>
      </c>
      <c r="E5" s="223"/>
      <c r="F5" s="223"/>
      <c r="G5" s="224" t="s">
        <v>1473</v>
      </c>
      <c r="H5" s="223"/>
      <c r="I5" s="222"/>
    </row>
    <row r="6" spans="1:9" ht="12" thickBot="1">
      <c r="A6" s="1829"/>
      <c r="B6" s="1831"/>
      <c r="C6" s="1831"/>
      <c r="D6" s="173" t="s">
        <v>123</v>
      </c>
      <c r="E6" s="173" t="s">
        <v>124</v>
      </c>
      <c r="F6" s="221" t="s">
        <v>1458</v>
      </c>
      <c r="G6" s="173" t="s">
        <v>123</v>
      </c>
      <c r="H6" s="174" t="s">
        <v>124</v>
      </c>
      <c r="I6" s="221" t="s">
        <v>1458</v>
      </c>
    </row>
    <row r="7" spans="1:9" ht="12.5">
      <c r="A7" s="219" t="s">
        <v>1507</v>
      </c>
      <c r="B7" s="220"/>
      <c r="C7" s="214"/>
      <c r="D7" s="213"/>
      <c r="E7" s="212"/>
      <c r="F7" s="93"/>
      <c r="G7" s="95"/>
      <c r="H7" s="94"/>
      <c r="I7" s="93"/>
    </row>
    <row r="8" spans="1:9">
      <c r="A8" s="216" t="s">
        <v>1508</v>
      </c>
      <c r="B8" s="215" t="s">
        <v>1509</v>
      </c>
      <c r="C8" s="214">
        <v>1.25</v>
      </c>
      <c r="D8" s="213"/>
      <c r="E8" s="212"/>
      <c r="F8" s="93"/>
      <c r="G8" s="95"/>
      <c r="H8" s="94"/>
      <c r="I8" s="93"/>
    </row>
    <row r="9" spans="1:9">
      <c r="A9" s="216" t="s">
        <v>1510</v>
      </c>
      <c r="B9" s="215" t="s">
        <v>1509</v>
      </c>
      <c r="C9" s="214">
        <v>2.5</v>
      </c>
      <c r="D9" s="213"/>
      <c r="E9" s="212"/>
      <c r="F9" s="93"/>
      <c r="G9" s="95"/>
      <c r="H9" s="94"/>
      <c r="I9" s="93"/>
    </row>
    <row r="10" spans="1:9">
      <c r="A10" s="216" t="s">
        <v>1511</v>
      </c>
      <c r="B10" s="215" t="s">
        <v>1509</v>
      </c>
      <c r="C10" s="214">
        <v>8.3333333333333339</v>
      </c>
      <c r="D10" s="213"/>
      <c r="E10" s="212"/>
      <c r="F10" s="93"/>
      <c r="G10" s="95"/>
      <c r="H10" s="94"/>
      <c r="I10" s="93"/>
    </row>
    <row r="11" spans="1:9">
      <c r="A11" s="216" t="s">
        <v>1512</v>
      </c>
      <c r="B11" s="215" t="s">
        <v>1509</v>
      </c>
      <c r="C11" s="214">
        <v>16.666666666666668</v>
      </c>
      <c r="D11" s="213"/>
      <c r="E11" s="212"/>
      <c r="F11" s="93"/>
      <c r="G11" s="95"/>
      <c r="H11" s="94"/>
      <c r="I11" s="93"/>
    </row>
    <row r="12" spans="1:9">
      <c r="A12" s="216" t="s">
        <v>1513</v>
      </c>
      <c r="B12" s="215" t="s">
        <v>1509</v>
      </c>
      <c r="C12" s="214">
        <v>33.333333333333336</v>
      </c>
      <c r="D12" s="213"/>
      <c r="E12" s="212"/>
      <c r="F12" s="93"/>
      <c r="G12" s="95"/>
      <c r="H12" s="94"/>
      <c r="I12" s="93"/>
    </row>
    <row r="13" spans="1:9">
      <c r="A13" s="216" t="s">
        <v>1508</v>
      </c>
      <c r="B13" s="215" t="s">
        <v>1514</v>
      </c>
      <c r="C13" s="214">
        <v>0.83333333333333337</v>
      </c>
      <c r="D13" s="213"/>
      <c r="E13" s="212"/>
      <c r="F13" s="93"/>
      <c r="G13" s="95"/>
      <c r="H13" s="94"/>
      <c r="I13" s="93"/>
    </row>
    <row r="14" spans="1:9">
      <c r="A14" s="216" t="s">
        <v>1510</v>
      </c>
      <c r="B14" s="215" t="s">
        <v>1514</v>
      </c>
      <c r="C14" s="214">
        <v>1.6666666666666667</v>
      </c>
      <c r="D14" s="213"/>
      <c r="E14" s="212"/>
      <c r="F14" s="93"/>
      <c r="G14" s="95"/>
      <c r="H14" s="94"/>
      <c r="I14" s="93"/>
    </row>
    <row r="15" spans="1:9">
      <c r="A15" s="216" t="s">
        <v>1511</v>
      </c>
      <c r="B15" s="215" t="s">
        <v>1514</v>
      </c>
      <c r="C15" s="214">
        <v>4.166666666666667</v>
      </c>
      <c r="D15" s="213"/>
      <c r="E15" s="212"/>
      <c r="F15" s="93"/>
      <c r="G15" s="95"/>
      <c r="H15" s="94"/>
      <c r="I15" s="93"/>
    </row>
    <row r="16" spans="1:9">
      <c r="A16" s="216" t="s">
        <v>1512</v>
      </c>
      <c r="B16" s="215" t="s">
        <v>1514</v>
      </c>
      <c r="C16" s="214">
        <v>12.5</v>
      </c>
      <c r="D16" s="213"/>
      <c r="E16" s="212"/>
      <c r="F16" s="93"/>
      <c r="G16" s="95"/>
      <c r="H16" s="94"/>
      <c r="I16" s="93"/>
    </row>
    <row r="17" spans="1:9">
      <c r="A17" s="216" t="s">
        <v>1513</v>
      </c>
      <c r="B17" s="215" t="s">
        <v>1514</v>
      </c>
      <c r="C17" s="214">
        <v>25</v>
      </c>
      <c r="D17" s="213"/>
      <c r="E17" s="212"/>
      <c r="F17" s="93"/>
      <c r="G17" s="95"/>
      <c r="H17" s="94"/>
      <c r="I17" s="93"/>
    </row>
    <row r="18" spans="1:9">
      <c r="A18" s="211" t="s">
        <v>1515</v>
      </c>
      <c r="B18" s="210"/>
      <c r="C18" s="209"/>
      <c r="D18" s="208"/>
      <c r="E18" s="208"/>
      <c r="F18" s="206"/>
      <c r="G18" s="207"/>
      <c r="H18" s="207"/>
      <c r="I18" s="206"/>
    </row>
    <row r="19" spans="1:9" ht="12.5">
      <c r="A19" s="219" t="s">
        <v>1516</v>
      </c>
      <c r="B19" s="217"/>
      <c r="C19" s="214"/>
      <c r="D19" s="213"/>
      <c r="E19" s="212"/>
      <c r="F19" s="93"/>
      <c r="G19" s="95"/>
      <c r="H19" s="94"/>
      <c r="I19" s="93"/>
    </row>
    <row r="20" spans="1:9">
      <c r="A20" s="216" t="s">
        <v>1508</v>
      </c>
      <c r="B20" s="215" t="s">
        <v>1509</v>
      </c>
      <c r="C20" s="214">
        <v>4.166666666666667</v>
      </c>
      <c r="D20" s="213"/>
      <c r="E20" s="212"/>
      <c r="F20" s="93"/>
      <c r="G20" s="95"/>
      <c r="H20" s="94"/>
      <c r="I20" s="93"/>
    </row>
    <row r="21" spans="1:9">
      <c r="A21" s="216" t="s">
        <v>1510</v>
      </c>
      <c r="B21" s="215" t="s">
        <v>1509</v>
      </c>
      <c r="C21" s="214">
        <v>7.5</v>
      </c>
      <c r="D21" s="213"/>
      <c r="E21" s="212"/>
      <c r="F21" s="93"/>
      <c r="G21" s="95"/>
      <c r="H21" s="94"/>
      <c r="I21" s="93"/>
    </row>
    <row r="22" spans="1:9">
      <c r="A22" s="216" t="s">
        <v>1511</v>
      </c>
      <c r="B22" s="215" t="s">
        <v>1509</v>
      </c>
      <c r="C22" s="214">
        <v>16.666666666666668</v>
      </c>
      <c r="D22" s="213"/>
      <c r="E22" s="212"/>
      <c r="F22" s="93"/>
      <c r="G22" s="95"/>
      <c r="H22" s="94"/>
      <c r="I22" s="93"/>
    </row>
    <row r="23" spans="1:9">
      <c r="A23" s="216" t="s">
        <v>1512</v>
      </c>
      <c r="B23" s="215" t="s">
        <v>1509</v>
      </c>
      <c r="C23" s="214">
        <v>33.333333333333336</v>
      </c>
      <c r="D23" s="213"/>
      <c r="E23" s="212"/>
      <c r="F23" s="93"/>
      <c r="G23" s="95"/>
      <c r="H23" s="94"/>
      <c r="I23" s="93"/>
    </row>
    <row r="24" spans="1:9">
      <c r="A24" s="216" t="s">
        <v>1513</v>
      </c>
      <c r="B24" s="215" t="s">
        <v>1509</v>
      </c>
      <c r="C24" s="214">
        <v>75</v>
      </c>
      <c r="D24" s="213"/>
      <c r="E24" s="212"/>
      <c r="F24" s="93"/>
      <c r="G24" s="95"/>
      <c r="H24" s="94"/>
      <c r="I24" s="93"/>
    </row>
    <row r="25" spans="1:9">
      <c r="A25" s="216" t="s">
        <v>1508</v>
      </c>
      <c r="B25" s="215" t="s">
        <v>1514</v>
      </c>
      <c r="C25" s="214">
        <v>2.5</v>
      </c>
      <c r="D25" s="213"/>
      <c r="E25" s="212"/>
      <c r="F25" s="93"/>
      <c r="G25" s="95"/>
      <c r="H25" s="94"/>
      <c r="I25" s="93"/>
    </row>
    <row r="26" spans="1:9">
      <c r="A26" s="216" t="s">
        <v>1510</v>
      </c>
      <c r="B26" s="215" t="s">
        <v>1514</v>
      </c>
      <c r="C26" s="214">
        <v>4.166666666666667</v>
      </c>
      <c r="D26" s="213"/>
      <c r="E26" s="212"/>
      <c r="F26" s="93"/>
      <c r="G26" s="95"/>
      <c r="H26" s="94"/>
      <c r="I26" s="93"/>
    </row>
    <row r="27" spans="1:9">
      <c r="A27" s="216" t="s">
        <v>1511</v>
      </c>
      <c r="B27" s="215" t="s">
        <v>1514</v>
      </c>
      <c r="C27" s="214">
        <v>12.5</v>
      </c>
      <c r="D27" s="213"/>
      <c r="E27" s="212"/>
      <c r="F27" s="93"/>
      <c r="G27" s="95"/>
      <c r="H27" s="94"/>
      <c r="I27" s="93"/>
    </row>
    <row r="28" spans="1:9">
      <c r="A28" s="216" t="s">
        <v>1512</v>
      </c>
      <c r="B28" s="215" t="s">
        <v>1514</v>
      </c>
      <c r="C28" s="214">
        <v>25</v>
      </c>
      <c r="D28" s="213"/>
      <c r="E28" s="212"/>
      <c r="F28" s="93"/>
      <c r="G28" s="95"/>
      <c r="H28" s="94"/>
      <c r="I28" s="93"/>
    </row>
    <row r="29" spans="1:9">
      <c r="A29" s="216" t="s">
        <v>1513</v>
      </c>
      <c r="B29" s="215" t="s">
        <v>1514</v>
      </c>
      <c r="C29" s="214">
        <v>58.333333333333336</v>
      </c>
      <c r="D29" s="213"/>
      <c r="E29" s="212"/>
      <c r="F29" s="93"/>
      <c r="G29" s="95"/>
      <c r="H29" s="94"/>
      <c r="I29" s="93"/>
    </row>
    <row r="30" spans="1:9">
      <c r="A30" s="211" t="s">
        <v>1517</v>
      </c>
      <c r="B30" s="210"/>
      <c r="C30" s="209"/>
      <c r="D30" s="208"/>
      <c r="E30" s="208"/>
      <c r="F30" s="206"/>
      <c r="G30" s="207"/>
      <c r="H30" s="207"/>
      <c r="I30" s="206"/>
    </row>
    <row r="31" spans="1:9" ht="12.5">
      <c r="A31" s="219" t="s">
        <v>1518</v>
      </c>
      <c r="B31" s="217"/>
      <c r="C31" s="214"/>
      <c r="D31" s="213"/>
      <c r="E31" s="212"/>
      <c r="F31" s="93"/>
      <c r="G31" s="95"/>
      <c r="H31" s="94"/>
      <c r="I31" s="93"/>
    </row>
    <row r="32" spans="1:9" ht="12.5">
      <c r="A32" t="s">
        <v>1508</v>
      </c>
      <c r="B32" s="217" t="s">
        <v>1509</v>
      </c>
      <c r="C32" s="214">
        <v>1.25</v>
      </c>
      <c r="D32" s="213"/>
      <c r="E32" s="212"/>
      <c r="F32" s="93"/>
      <c r="G32" s="95"/>
      <c r="H32" s="94"/>
      <c r="I32" s="93"/>
    </row>
    <row r="33" spans="1:9" ht="12.5">
      <c r="A33" t="s">
        <v>1510</v>
      </c>
      <c r="B33" s="217" t="s">
        <v>1509</v>
      </c>
      <c r="C33" s="214">
        <v>2.5</v>
      </c>
      <c r="D33" s="213"/>
      <c r="E33" s="212"/>
      <c r="F33" s="93"/>
      <c r="G33" s="95"/>
      <c r="H33" s="94"/>
      <c r="I33" s="93"/>
    </row>
    <row r="34" spans="1:9" ht="12.5">
      <c r="A34" t="s">
        <v>1511</v>
      </c>
      <c r="B34" s="217" t="s">
        <v>1509</v>
      </c>
      <c r="C34" s="214">
        <v>8.3333333333333339</v>
      </c>
      <c r="D34" s="213"/>
      <c r="E34" s="212"/>
      <c r="F34" s="93"/>
      <c r="G34" s="95"/>
      <c r="H34" s="94"/>
      <c r="I34" s="93"/>
    </row>
    <row r="35" spans="1:9" ht="12.5">
      <c r="A35" t="s">
        <v>1512</v>
      </c>
      <c r="B35" s="217" t="s">
        <v>1509</v>
      </c>
      <c r="C35" s="214">
        <v>16.666666666666668</v>
      </c>
      <c r="D35" s="213"/>
      <c r="E35" s="212"/>
      <c r="F35" s="93"/>
      <c r="G35" s="95"/>
      <c r="H35" s="94"/>
      <c r="I35" s="93"/>
    </row>
    <row r="36" spans="1:9" ht="12.5">
      <c r="A36" t="s">
        <v>1513</v>
      </c>
      <c r="B36" s="217" t="s">
        <v>1509</v>
      </c>
      <c r="C36" s="214">
        <v>33.333333333333336</v>
      </c>
      <c r="D36" s="213"/>
      <c r="E36" s="212"/>
      <c r="F36" s="93"/>
      <c r="G36" s="95"/>
      <c r="H36" s="94"/>
      <c r="I36" s="93"/>
    </row>
    <row r="37" spans="1:9" ht="12.5">
      <c r="A37" t="s">
        <v>1508</v>
      </c>
      <c r="B37" s="217" t="s">
        <v>1514</v>
      </c>
      <c r="C37" s="214">
        <v>0.83333333333333337</v>
      </c>
      <c r="D37" s="213"/>
      <c r="E37" s="212"/>
      <c r="F37" s="93"/>
      <c r="G37" s="95"/>
      <c r="H37" s="94"/>
      <c r="I37" s="93"/>
    </row>
    <row r="38" spans="1:9" ht="12.5">
      <c r="A38" t="s">
        <v>1510</v>
      </c>
      <c r="B38" s="217" t="s">
        <v>1514</v>
      </c>
      <c r="C38" s="214">
        <v>1.6666666666666667</v>
      </c>
      <c r="D38" s="213"/>
      <c r="E38" s="212"/>
      <c r="F38" s="93"/>
      <c r="G38" s="95"/>
      <c r="H38" s="94"/>
      <c r="I38" s="93"/>
    </row>
    <row r="39" spans="1:9">
      <c r="A39" s="218" t="s">
        <v>1511</v>
      </c>
      <c r="B39" s="217" t="s">
        <v>1514</v>
      </c>
      <c r="C39" s="214">
        <v>4.166666666666667</v>
      </c>
      <c r="D39" s="213"/>
      <c r="E39" s="212"/>
      <c r="F39" s="93"/>
      <c r="G39" s="95"/>
      <c r="H39" s="94"/>
      <c r="I39" s="93"/>
    </row>
    <row r="40" spans="1:9">
      <c r="A40" s="218" t="s">
        <v>1512</v>
      </c>
      <c r="B40" s="217" t="s">
        <v>1514</v>
      </c>
      <c r="C40" s="214">
        <v>12.5</v>
      </c>
      <c r="D40" s="213"/>
      <c r="E40" s="212"/>
      <c r="F40" s="93"/>
      <c r="G40" s="95"/>
      <c r="H40" s="94"/>
      <c r="I40" s="93"/>
    </row>
    <row r="41" spans="1:9">
      <c r="A41" s="218" t="s">
        <v>1513</v>
      </c>
      <c r="B41" s="217" t="s">
        <v>1514</v>
      </c>
      <c r="C41" s="214">
        <v>25</v>
      </c>
      <c r="D41" s="213"/>
      <c r="E41" s="212"/>
      <c r="F41" s="93"/>
      <c r="G41" s="95"/>
      <c r="H41" s="94"/>
      <c r="I41" s="93"/>
    </row>
    <row r="42" spans="1:9">
      <c r="A42" s="211" t="s">
        <v>1519</v>
      </c>
      <c r="B42" s="210"/>
      <c r="C42" s="209"/>
      <c r="D42" s="208"/>
      <c r="E42" s="208"/>
      <c r="F42" s="206"/>
      <c r="G42" s="207"/>
      <c r="H42" s="207"/>
      <c r="I42" s="206"/>
    </row>
    <row r="43" spans="1:9">
      <c r="A43" s="216" t="s">
        <v>1520</v>
      </c>
      <c r="B43" s="215"/>
      <c r="C43" s="214"/>
      <c r="D43" s="213"/>
      <c r="E43" s="212"/>
      <c r="F43" s="93"/>
      <c r="G43" s="95"/>
      <c r="H43" s="94"/>
      <c r="I43" s="93"/>
    </row>
    <row r="44" spans="1:9">
      <c r="A44" s="216" t="s">
        <v>1508</v>
      </c>
      <c r="B44" s="215" t="s">
        <v>1509</v>
      </c>
      <c r="C44" s="214">
        <v>0.83333333333333337</v>
      </c>
      <c r="D44" s="213"/>
      <c r="E44" s="212"/>
      <c r="F44" s="93"/>
      <c r="G44" s="95"/>
      <c r="H44" s="94"/>
      <c r="I44" s="93"/>
    </row>
    <row r="45" spans="1:9">
      <c r="A45" s="216" t="s">
        <v>1510</v>
      </c>
      <c r="B45" s="215" t="s">
        <v>1509</v>
      </c>
      <c r="C45" s="214">
        <v>1.6666666666666667</v>
      </c>
      <c r="D45" s="213"/>
      <c r="E45" s="212"/>
      <c r="F45" s="93"/>
      <c r="G45" s="95"/>
      <c r="H45" s="94"/>
      <c r="I45" s="93"/>
    </row>
    <row r="46" spans="1:9">
      <c r="A46" s="216" t="s">
        <v>1511</v>
      </c>
      <c r="B46" s="215" t="s">
        <v>1509</v>
      </c>
      <c r="C46" s="214">
        <v>4.166666666666667</v>
      </c>
      <c r="D46" s="213"/>
      <c r="E46" s="212"/>
      <c r="F46" s="93"/>
      <c r="G46" s="95"/>
      <c r="H46" s="94"/>
      <c r="I46" s="93"/>
    </row>
    <row r="47" spans="1:9">
      <c r="A47" s="216" t="s">
        <v>1512</v>
      </c>
      <c r="B47" s="215" t="s">
        <v>1509</v>
      </c>
      <c r="C47" s="214">
        <v>12.5</v>
      </c>
      <c r="D47" s="213"/>
      <c r="E47" s="212"/>
      <c r="F47" s="93"/>
      <c r="G47" s="95"/>
      <c r="H47" s="94"/>
      <c r="I47" s="93"/>
    </row>
    <row r="48" spans="1:9">
      <c r="A48" s="216" t="s">
        <v>1513</v>
      </c>
      <c r="B48" s="215" t="s">
        <v>1509</v>
      </c>
      <c r="C48" s="214">
        <v>25</v>
      </c>
      <c r="D48" s="213"/>
      <c r="E48" s="212"/>
      <c r="F48" s="93"/>
      <c r="G48" s="95"/>
      <c r="H48" s="94"/>
      <c r="I48" s="93"/>
    </row>
    <row r="49" spans="1:9">
      <c r="A49" s="211" t="s">
        <v>1521</v>
      </c>
      <c r="B49" s="210"/>
      <c r="C49" s="209"/>
      <c r="D49" s="208"/>
      <c r="E49" s="208"/>
      <c r="F49" s="206"/>
      <c r="G49" s="207"/>
      <c r="H49" s="207"/>
      <c r="I49" s="206"/>
    </row>
    <row r="50" spans="1:9">
      <c r="A50" s="216" t="s">
        <v>1522</v>
      </c>
      <c r="B50" s="215"/>
      <c r="C50" s="214"/>
      <c r="D50" s="213"/>
      <c r="E50" s="212"/>
      <c r="F50" s="93"/>
      <c r="G50" s="95"/>
      <c r="H50" s="94"/>
      <c r="I50" s="93"/>
    </row>
    <row r="51" spans="1:9">
      <c r="A51" s="216" t="s">
        <v>1523</v>
      </c>
      <c r="B51" s="215"/>
      <c r="C51" s="214"/>
      <c r="D51" s="213"/>
      <c r="E51" s="212"/>
      <c r="F51" s="93"/>
      <c r="G51" s="95"/>
      <c r="H51" s="94"/>
      <c r="I51" s="93"/>
    </row>
    <row r="52" spans="1:9">
      <c r="A52" s="216" t="s">
        <v>1512</v>
      </c>
      <c r="B52" s="215" t="s">
        <v>1509</v>
      </c>
      <c r="C52" s="214">
        <v>1.6666666666666667</v>
      </c>
      <c r="D52" s="213"/>
      <c r="E52" s="212"/>
      <c r="F52" s="93"/>
      <c r="G52" s="95"/>
      <c r="H52" s="94"/>
      <c r="I52" s="93"/>
    </row>
    <row r="53" spans="1:9">
      <c r="A53" s="216" t="s">
        <v>1524</v>
      </c>
      <c r="B53" s="215"/>
      <c r="C53" s="214"/>
      <c r="D53" s="213"/>
      <c r="E53" s="212"/>
      <c r="F53" s="93"/>
      <c r="G53" s="95"/>
      <c r="H53" s="94"/>
      <c r="I53" s="93"/>
    </row>
    <row r="54" spans="1:9">
      <c r="A54" s="216" t="s">
        <v>1508</v>
      </c>
      <c r="B54" s="215" t="s">
        <v>1509</v>
      </c>
      <c r="C54" s="214">
        <v>2.5</v>
      </c>
      <c r="D54" s="213"/>
      <c r="E54" s="212"/>
      <c r="F54" s="93"/>
      <c r="G54" s="95"/>
      <c r="H54" s="94"/>
      <c r="I54" s="93"/>
    </row>
    <row r="55" spans="1:9">
      <c r="A55" s="216" t="s">
        <v>1510</v>
      </c>
      <c r="B55" s="215" t="s">
        <v>1509</v>
      </c>
      <c r="C55" s="214">
        <v>4.166666666666667</v>
      </c>
      <c r="D55" s="213"/>
      <c r="E55" s="212"/>
      <c r="F55" s="93"/>
      <c r="G55" s="95"/>
      <c r="H55" s="94"/>
      <c r="I55" s="93"/>
    </row>
    <row r="56" spans="1:9">
      <c r="A56" s="216" t="s">
        <v>1525</v>
      </c>
      <c r="B56" s="215"/>
      <c r="C56" s="214"/>
      <c r="D56" s="213"/>
      <c r="E56" s="212"/>
      <c r="F56" s="93"/>
      <c r="G56" s="95"/>
      <c r="H56" s="94"/>
      <c r="I56" s="93"/>
    </row>
    <row r="57" spans="1:9" ht="12" thickBot="1">
      <c r="A57" s="211" t="s">
        <v>1526</v>
      </c>
      <c r="B57" s="210"/>
      <c r="C57" s="209"/>
      <c r="D57" s="208"/>
      <c r="E57" s="208"/>
      <c r="F57" s="206"/>
      <c r="G57" s="207"/>
      <c r="H57" s="207"/>
      <c r="I57" s="206"/>
    </row>
    <row r="58" spans="1:9">
      <c r="A58" s="858" t="s">
        <v>1527</v>
      </c>
      <c r="B58" s="853"/>
      <c r="C58" s="854"/>
      <c r="D58" s="855"/>
      <c r="E58" s="855"/>
      <c r="F58" s="856"/>
      <c r="G58" s="857"/>
      <c r="H58" s="857"/>
      <c r="I58" s="856"/>
    </row>
    <row r="59" spans="1:9">
      <c r="A59" s="858" t="s">
        <v>1528</v>
      </c>
      <c r="B59" s="853"/>
      <c r="C59" s="854"/>
      <c r="D59" s="855"/>
      <c r="E59" s="855"/>
      <c r="F59" s="856"/>
      <c r="G59" s="857"/>
      <c r="H59" s="857"/>
      <c r="I59" s="856"/>
    </row>
    <row r="60" spans="1:9">
      <c r="A60" s="858" t="s">
        <v>1529</v>
      </c>
      <c r="B60" s="853"/>
      <c r="C60" s="854"/>
      <c r="D60" s="855"/>
      <c r="E60" s="855"/>
      <c r="F60" s="856"/>
      <c r="G60" s="857"/>
      <c r="H60" s="857"/>
      <c r="I60" s="856"/>
    </row>
    <row r="61" spans="1:9">
      <c r="A61" s="858" t="s">
        <v>1530</v>
      </c>
      <c r="B61" s="853"/>
      <c r="C61" s="854"/>
      <c r="D61" s="855"/>
      <c r="E61" s="855"/>
      <c r="F61" s="856"/>
      <c r="G61" s="857"/>
      <c r="H61" s="857"/>
      <c r="I61" s="856"/>
    </row>
    <row r="62" spans="1:9">
      <c r="A62" s="858" t="s">
        <v>1531</v>
      </c>
      <c r="B62" s="853"/>
      <c r="C62" s="854"/>
      <c r="D62" s="855"/>
      <c r="E62" s="855"/>
      <c r="F62" s="856"/>
      <c r="G62" s="857"/>
      <c r="H62" s="857"/>
      <c r="I62" s="856"/>
    </row>
    <row r="63" spans="1:9">
      <c r="A63" s="859" t="s">
        <v>1090</v>
      </c>
      <c r="B63" s="205"/>
      <c r="C63" s="204"/>
      <c r="D63" s="203"/>
      <c r="E63" s="203"/>
      <c r="F63" s="201"/>
      <c r="G63" s="202"/>
      <c r="H63" s="202"/>
      <c r="I63" s="201"/>
    </row>
  </sheetData>
  <mergeCells count="4">
    <mergeCell ref="A3:I3"/>
    <mergeCell ref="A5:A6"/>
    <mergeCell ref="B5:B6"/>
    <mergeCell ref="C5:C6"/>
  </mergeCells>
  <pageMargins left="0.78740157499999996" right="0.78740157499999996" top="0.984251969" bottom="0.984251969" header="0.4921259845" footer="0.4921259845"/>
  <pageSetup paperSize="9" scale="81"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I63"/>
  <sheetViews>
    <sheetView showGridLines="0" zoomScale="90" zoomScaleNormal="90" workbookViewId="0">
      <selection activeCell="G7" sqref="G7:I63"/>
    </sheetView>
  </sheetViews>
  <sheetFormatPr baseColWidth="10" defaultColWidth="11.26953125" defaultRowHeight="11.5"/>
  <cols>
    <col min="1" max="1" width="35" style="2" customWidth="1"/>
    <col min="2" max="2" width="21.26953125" style="2" customWidth="1"/>
    <col min="3" max="3" width="8.54296875" style="2" customWidth="1"/>
    <col min="4" max="9" width="11.54296875" style="2" customWidth="1"/>
    <col min="10" max="16384" width="11.26953125" style="2"/>
  </cols>
  <sheetData>
    <row r="1" spans="1:9">
      <c r="A1" s="99" t="s">
        <v>69</v>
      </c>
      <c r="B1" s="5"/>
      <c r="C1" s="5"/>
      <c r="D1" s="5"/>
      <c r="E1" s="5"/>
      <c r="F1" s="5"/>
      <c r="G1" s="5"/>
      <c r="H1" s="5"/>
      <c r="I1" s="5"/>
    </row>
    <row r="3" spans="1:9">
      <c r="A3" s="1756"/>
      <c r="B3" s="1756"/>
      <c r="C3" s="1756"/>
      <c r="D3" s="1756"/>
      <c r="E3" s="1756"/>
      <c r="F3" s="1756"/>
      <c r="G3" s="1756"/>
      <c r="H3" s="1756"/>
      <c r="I3" s="1756"/>
    </row>
    <row r="4" spans="1:9" ht="12" thickBot="1"/>
    <row r="5" spans="1:9">
      <c r="A5" s="1828" t="s">
        <v>1469</v>
      </c>
      <c r="B5" s="1830" t="s">
        <v>1506</v>
      </c>
      <c r="C5" s="1830" t="s">
        <v>1471</v>
      </c>
      <c r="D5" s="224" t="s">
        <v>1472</v>
      </c>
      <c r="E5" s="223"/>
      <c r="F5" s="225"/>
      <c r="G5" s="224" t="s">
        <v>1473</v>
      </c>
      <c r="H5" s="223"/>
      <c r="I5" s="222"/>
    </row>
    <row r="6" spans="1:9" ht="12" thickBot="1">
      <c r="A6" s="1829"/>
      <c r="B6" s="1831"/>
      <c r="C6" s="1831"/>
      <c r="D6" s="173" t="s">
        <v>1532</v>
      </c>
      <c r="E6" s="173" t="s">
        <v>1533</v>
      </c>
      <c r="F6" s="221" t="s">
        <v>1534</v>
      </c>
      <c r="G6" s="173" t="s">
        <v>1532</v>
      </c>
      <c r="H6" s="174" t="s">
        <v>1533</v>
      </c>
      <c r="I6" s="221" t="s">
        <v>1534</v>
      </c>
    </row>
    <row r="7" spans="1:9" ht="12.5">
      <c r="A7" s="219" t="s">
        <v>1507</v>
      </c>
      <c r="B7" s="220"/>
      <c r="C7" s="214"/>
      <c r="D7" s="213"/>
      <c r="E7" s="212"/>
      <c r="F7" s="93"/>
      <c r="G7" s="95"/>
      <c r="H7" s="94"/>
      <c r="I7" s="93"/>
    </row>
    <row r="8" spans="1:9">
      <c r="A8" s="216" t="s">
        <v>1508</v>
      </c>
      <c r="B8" s="215" t="s">
        <v>1509</v>
      </c>
      <c r="C8" s="214">
        <v>1.25</v>
      </c>
      <c r="D8" s="213"/>
      <c r="E8" s="212"/>
      <c r="F8" s="93" t="s">
        <v>794</v>
      </c>
      <c r="G8" s="95"/>
      <c r="H8" s="94"/>
      <c r="I8" s="93"/>
    </row>
    <row r="9" spans="1:9">
      <c r="A9" s="216" t="s">
        <v>1510</v>
      </c>
      <c r="B9" s="215" t="s">
        <v>1509</v>
      </c>
      <c r="C9" s="214">
        <v>2.5</v>
      </c>
      <c r="D9" s="213"/>
      <c r="E9" s="212"/>
      <c r="F9" s="93">
        <v>1.8333333333333335</v>
      </c>
      <c r="G9" s="95"/>
      <c r="H9" s="94"/>
      <c r="I9" s="93"/>
    </row>
    <row r="10" spans="1:9">
      <c r="A10" s="216" t="s">
        <v>1511</v>
      </c>
      <c r="B10" s="215" t="s">
        <v>1509</v>
      </c>
      <c r="C10" s="214">
        <v>8.3333333333333339</v>
      </c>
      <c r="D10" s="213"/>
      <c r="E10" s="212"/>
      <c r="F10" s="93" t="s">
        <v>794</v>
      </c>
      <c r="G10" s="95"/>
      <c r="H10" s="94"/>
      <c r="I10" s="93"/>
    </row>
    <row r="11" spans="1:9">
      <c r="A11" s="216" t="s">
        <v>1512</v>
      </c>
      <c r="B11" s="215" t="s">
        <v>1509</v>
      </c>
      <c r="C11" s="214">
        <v>16.666666666666668</v>
      </c>
      <c r="D11" s="213"/>
      <c r="E11" s="212"/>
      <c r="F11" s="93">
        <v>-0.8</v>
      </c>
      <c r="G11" s="95"/>
      <c r="H11" s="94"/>
      <c r="I11" s="93"/>
    </row>
    <row r="12" spans="1:9">
      <c r="A12" s="216" t="s">
        <v>1513</v>
      </c>
      <c r="B12" s="215" t="s">
        <v>1509</v>
      </c>
      <c r="C12" s="214">
        <v>33.333333333333336</v>
      </c>
      <c r="D12" s="213"/>
      <c r="E12" s="212"/>
      <c r="F12" s="93">
        <v>0</v>
      </c>
      <c r="G12" s="95"/>
      <c r="H12" s="94"/>
      <c r="I12" s="93"/>
    </row>
    <row r="13" spans="1:9">
      <c r="A13" s="216" t="s">
        <v>1508</v>
      </c>
      <c r="B13" s="215" t="s">
        <v>1514</v>
      </c>
      <c r="C13" s="214">
        <v>0.83333333333333337</v>
      </c>
      <c r="D13" s="213"/>
      <c r="E13" s="212"/>
      <c r="F13" s="93" t="s">
        <v>794</v>
      </c>
      <c r="G13" s="95"/>
      <c r="H13" s="94"/>
      <c r="I13" s="93"/>
    </row>
    <row r="14" spans="1:9">
      <c r="A14" s="216" t="s">
        <v>1510</v>
      </c>
      <c r="B14" s="215" t="s">
        <v>1514</v>
      </c>
      <c r="C14" s="214">
        <v>1.6666666666666667</v>
      </c>
      <c r="D14" s="213"/>
      <c r="E14" s="212"/>
      <c r="F14" s="93">
        <v>-1</v>
      </c>
      <c r="G14" s="95"/>
      <c r="H14" s="94"/>
      <c r="I14" s="93"/>
    </row>
    <row r="15" spans="1:9">
      <c r="A15" s="216" t="s">
        <v>1511</v>
      </c>
      <c r="B15" s="215" t="s">
        <v>1514</v>
      </c>
      <c r="C15" s="214">
        <v>4.166666666666667</v>
      </c>
      <c r="D15" s="213"/>
      <c r="E15" s="212"/>
      <c r="F15" s="93" t="s">
        <v>794</v>
      </c>
      <c r="G15" s="95"/>
      <c r="H15" s="94"/>
      <c r="I15" s="93"/>
    </row>
    <row r="16" spans="1:9">
      <c r="A16" s="216" t="s">
        <v>1512</v>
      </c>
      <c r="B16" s="215" t="s">
        <v>1514</v>
      </c>
      <c r="C16" s="214">
        <v>12.5</v>
      </c>
      <c r="D16" s="213"/>
      <c r="E16" s="212"/>
      <c r="F16" s="93">
        <v>-1</v>
      </c>
      <c r="G16" s="95"/>
      <c r="H16" s="94"/>
      <c r="I16" s="93"/>
    </row>
    <row r="17" spans="1:9">
      <c r="A17" s="216" t="s">
        <v>1513</v>
      </c>
      <c r="B17" s="215" t="s">
        <v>1514</v>
      </c>
      <c r="C17" s="214">
        <v>25</v>
      </c>
      <c r="D17" s="213"/>
      <c r="E17" s="212"/>
      <c r="F17" s="93">
        <v>-1</v>
      </c>
      <c r="G17" s="95"/>
      <c r="H17" s="94"/>
      <c r="I17" s="93"/>
    </row>
    <row r="18" spans="1:9">
      <c r="A18" s="211" t="s">
        <v>1515</v>
      </c>
      <c r="B18" s="210"/>
      <c r="C18" s="209"/>
      <c r="D18" s="208"/>
      <c r="E18" s="208"/>
      <c r="F18" s="206">
        <v>5.0000000000000044E-2</v>
      </c>
      <c r="G18" s="207"/>
      <c r="H18" s="207"/>
      <c r="I18" s="206"/>
    </row>
    <row r="19" spans="1:9" ht="12.5">
      <c r="A19" s="219" t="s">
        <v>1516</v>
      </c>
      <c r="B19" s="217"/>
      <c r="C19" s="214"/>
      <c r="D19" s="213"/>
      <c r="E19" s="212"/>
      <c r="F19" s="93"/>
      <c r="G19" s="95"/>
      <c r="H19" s="94"/>
      <c r="I19" s="93"/>
    </row>
    <row r="20" spans="1:9">
      <c r="A20" s="216" t="s">
        <v>1508</v>
      </c>
      <c r="B20" s="215" t="s">
        <v>1509</v>
      </c>
      <c r="C20" s="214">
        <v>4.166666666666667</v>
      </c>
      <c r="D20" s="213"/>
      <c r="E20" s="212"/>
      <c r="F20" s="93">
        <v>-1</v>
      </c>
      <c r="G20" s="95"/>
      <c r="H20" s="94"/>
      <c r="I20" s="93"/>
    </row>
    <row r="21" spans="1:9">
      <c r="A21" s="216" t="s">
        <v>1510</v>
      </c>
      <c r="B21" s="215" t="s">
        <v>1509</v>
      </c>
      <c r="C21" s="214">
        <v>7.5</v>
      </c>
      <c r="D21" s="213"/>
      <c r="E21" s="212"/>
      <c r="F21" s="93">
        <v>3</v>
      </c>
      <c r="G21" s="95"/>
      <c r="H21" s="94"/>
      <c r="I21" s="93"/>
    </row>
    <row r="22" spans="1:9">
      <c r="A22" s="216" t="s">
        <v>1511</v>
      </c>
      <c r="B22" s="215" t="s">
        <v>1509</v>
      </c>
      <c r="C22" s="214">
        <v>16.666666666666668</v>
      </c>
      <c r="D22" s="213"/>
      <c r="E22" s="212"/>
      <c r="F22" s="93">
        <v>2</v>
      </c>
      <c r="G22" s="95"/>
      <c r="H22" s="94"/>
      <c r="I22" s="93"/>
    </row>
    <row r="23" spans="1:9">
      <c r="A23" s="216" t="s">
        <v>1512</v>
      </c>
      <c r="B23" s="215" t="s">
        <v>1509</v>
      </c>
      <c r="C23" s="214">
        <v>33.333333333333336</v>
      </c>
      <c r="D23" s="213"/>
      <c r="E23" s="212"/>
      <c r="F23" s="93">
        <v>2</v>
      </c>
      <c r="G23" s="95"/>
      <c r="H23" s="94"/>
      <c r="I23" s="93"/>
    </row>
    <row r="24" spans="1:9">
      <c r="A24" s="216" t="s">
        <v>1513</v>
      </c>
      <c r="B24" s="215" t="s">
        <v>1509</v>
      </c>
      <c r="C24" s="214">
        <v>75</v>
      </c>
      <c r="D24" s="213"/>
      <c r="E24" s="212"/>
      <c r="F24" s="93">
        <v>2</v>
      </c>
      <c r="G24" s="95"/>
      <c r="H24" s="94"/>
      <c r="I24" s="93"/>
    </row>
    <row r="25" spans="1:9">
      <c r="A25" s="216" t="s">
        <v>1508</v>
      </c>
      <c r="B25" s="215" t="s">
        <v>1514</v>
      </c>
      <c r="C25" s="214">
        <v>2.5</v>
      </c>
      <c r="D25" s="213"/>
      <c r="E25" s="212"/>
      <c r="F25" s="93" t="s">
        <v>794</v>
      </c>
      <c r="G25" s="95"/>
      <c r="H25" s="94"/>
      <c r="I25" s="93"/>
    </row>
    <row r="26" spans="1:9">
      <c r="A26" s="216" t="s">
        <v>1510</v>
      </c>
      <c r="B26" s="215" t="s">
        <v>1514</v>
      </c>
      <c r="C26" s="214">
        <v>4.166666666666667</v>
      </c>
      <c r="D26" s="213"/>
      <c r="E26" s="212"/>
      <c r="F26" s="93" t="s">
        <v>794</v>
      </c>
      <c r="G26" s="95"/>
      <c r="H26" s="94"/>
      <c r="I26" s="93"/>
    </row>
    <row r="27" spans="1:9">
      <c r="A27" s="216" t="s">
        <v>1511</v>
      </c>
      <c r="B27" s="215" t="s">
        <v>1514</v>
      </c>
      <c r="C27" s="214">
        <v>12.5</v>
      </c>
      <c r="D27" s="213"/>
      <c r="E27" s="212"/>
      <c r="F27" s="93" t="s">
        <v>794</v>
      </c>
      <c r="G27" s="95"/>
      <c r="H27" s="94"/>
      <c r="I27" s="93"/>
    </row>
    <row r="28" spans="1:9">
      <c r="A28" s="216" t="s">
        <v>1512</v>
      </c>
      <c r="B28" s="215" t="s">
        <v>1514</v>
      </c>
      <c r="C28" s="214">
        <v>25</v>
      </c>
      <c r="D28" s="213"/>
      <c r="E28" s="212"/>
      <c r="F28" s="93">
        <v>-0.66666666666666674</v>
      </c>
      <c r="G28" s="95"/>
      <c r="H28" s="94"/>
      <c r="I28" s="93"/>
    </row>
    <row r="29" spans="1:9">
      <c r="A29" s="216" t="s">
        <v>1513</v>
      </c>
      <c r="B29" s="215" t="s">
        <v>1514</v>
      </c>
      <c r="C29" s="214">
        <v>58.333333333333336</v>
      </c>
      <c r="D29" s="213"/>
      <c r="E29" s="212"/>
      <c r="F29" s="93" t="s">
        <v>794</v>
      </c>
      <c r="G29" s="95"/>
      <c r="H29" s="94"/>
      <c r="I29" s="93"/>
    </row>
    <row r="30" spans="1:9">
      <c r="A30" s="211" t="s">
        <v>1517</v>
      </c>
      <c r="B30" s="210"/>
      <c r="C30" s="209"/>
      <c r="D30" s="208"/>
      <c r="E30" s="208"/>
      <c r="F30" s="206">
        <v>0.83333333333333326</v>
      </c>
      <c r="G30" s="207"/>
      <c r="H30" s="207"/>
      <c r="I30" s="206"/>
    </row>
    <row r="31" spans="1:9" ht="12.5">
      <c r="A31" s="219" t="s">
        <v>1518</v>
      </c>
      <c r="B31" s="217"/>
      <c r="C31" s="214"/>
      <c r="D31" s="213"/>
      <c r="E31" s="212"/>
      <c r="F31" s="93"/>
      <c r="G31" s="95"/>
      <c r="H31" s="94"/>
      <c r="I31" s="93"/>
    </row>
    <row r="32" spans="1:9" ht="12.5">
      <c r="A32" t="s">
        <v>1508</v>
      </c>
      <c r="B32" s="217" t="s">
        <v>1509</v>
      </c>
      <c r="C32" s="214">
        <v>1.25</v>
      </c>
      <c r="D32" s="213"/>
      <c r="E32" s="212"/>
      <c r="F32" s="93" t="s">
        <v>794</v>
      </c>
      <c r="G32" s="95"/>
      <c r="H32" s="94"/>
      <c r="I32" s="93"/>
    </row>
    <row r="33" spans="1:9" ht="12.5">
      <c r="A33" t="s">
        <v>1510</v>
      </c>
      <c r="B33" s="217" t="s">
        <v>1509</v>
      </c>
      <c r="C33" s="214">
        <v>2.5</v>
      </c>
      <c r="D33" s="213"/>
      <c r="E33" s="212"/>
      <c r="F33" s="93" t="s">
        <v>794</v>
      </c>
      <c r="G33" s="95"/>
      <c r="H33" s="94"/>
      <c r="I33" s="93"/>
    </row>
    <row r="34" spans="1:9" ht="12.5">
      <c r="A34" t="s">
        <v>1511</v>
      </c>
      <c r="B34" s="217" t="s">
        <v>1509</v>
      </c>
      <c r="C34" s="214">
        <v>8.3333333333333339</v>
      </c>
      <c r="D34" s="213"/>
      <c r="E34" s="212"/>
      <c r="F34" s="93" t="s">
        <v>794</v>
      </c>
      <c r="G34" s="95"/>
      <c r="H34" s="94"/>
      <c r="I34" s="93"/>
    </row>
    <row r="35" spans="1:9" ht="12.5">
      <c r="A35" t="s">
        <v>1512</v>
      </c>
      <c r="B35" s="217" t="s">
        <v>1509</v>
      </c>
      <c r="C35" s="214">
        <v>16.666666666666668</v>
      </c>
      <c r="D35" s="213"/>
      <c r="E35" s="212"/>
      <c r="F35" s="93" t="s">
        <v>794</v>
      </c>
      <c r="G35" s="95"/>
      <c r="H35" s="94"/>
      <c r="I35" s="93"/>
    </row>
    <row r="36" spans="1:9" ht="12.5">
      <c r="A36" t="s">
        <v>1513</v>
      </c>
      <c r="B36" s="217" t="s">
        <v>1509</v>
      </c>
      <c r="C36" s="214">
        <v>33.333333333333336</v>
      </c>
      <c r="D36" s="213"/>
      <c r="E36" s="212"/>
      <c r="F36" s="93" t="s">
        <v>794</v>
      </c>
      <c r="G36" s="95"/>
      <c r="H36" s="94"/>
      <c r="I36" s="93"/>
    </row>
    <row r="37" spans="1:9" ht="12.5">
      <c r="A37" t="s">
        <v>1508</v>
      </c>
      <c r="B37" s="217" t="s">
        <v>1514</v>
      </c>
      <c r="C37" s="214">
        <v>0.83333333333333337</v>
      </c>
      <c r="D37" s="213"/>
      <c r="E37" s="212"/>
      <c r="F37" s="93" t="s">
        <v>794</v>
      </c>
      <c r="G37" s="95"/>
      <c r="H37" s="94"/>
      <c r="I37" s="93"/>
    </row>
    <row r="38" spans="1:9" ht="12.5">
      <c r="A38" t="s">
        <v>1510</v>
      </c>
      <c r="B38" s="217" t="s">
        <v>1514</v>
      </c>
      <c r="C38" s="214">
        <v>1.6666666666666667</v>
      </c>
      <c r="D38" s="213"/>
      <c r="E38" s="212"/>
      <c r="F38" s="93" t="s">
        <v>794</v>
      </c>
      <c r="G38" s="95"/>
      <c r="H38" s="94"/>
      <c r="I38" s="93"/>
    </row>
    <row r="39" spans="1:9">
      <c r="A39" s="218" t="s">
        <v>1511</v>
      </c>
      <c r="B39" s="217" t="s">
        <v>1514</v>
      </c>
      <c r="C39" s="214">
        <v>4.166666666666667</v>
      </c>
      <c r="D39" s="213"/>
      <c r="E39" s="212"/>
      <c r="F39" s="93">
        <v>-1</v>
      </c>
      <c r="G39" s="95"/>
      <c r="H39" s="94"/>
      <c r="I39" s="93"/>
    </row>
    <row r="40" spans="1:9">
      <c r="A40" s="218" t="s">
        <v>1512</v>
      </c>
      <c r="B40" s="217" t="s">
        <v>1514</v>
      </c>
      <c r="C40" s="214">
        <v>12.5</v>
      </c>
      <c r="D40" s="213"/>
      <c r="E40" s="212"/>
      <c r="F40" s="93">
        <v>-1</v>
      </c>
      <c r="G40" s="95"/>
      <c r="H40" s="94"/>
      <c r="I40" s="93"/>
    </row>
    <row r="41" spans="1:9">
      <c r="A41" s="218" t="s">
        <v>1513</v>
      </c>
      <c r="B41" s="217" t="s">
        <v>1514</v>
      </c>
      <c r="C41" s="214">
        <v>25</v>
      </c>
      <c r="D41" s="213"/>
      <c r="E41" s="212"/>
      <c r="F41" s="93" t="s">
        <v>794</v>
      </c>
      <c r="G41" s="95"/>
      <c r="H41" s="94"/>
      <c r="I41" s="93"/>
    </row>
    <row r="42" spans="1:9">
      <c r="A42" s="211" t="s">
        <v>1519</v>
      </c>
      <c r="B42" s="210"/>
      <c r="C42" s="209"/>
      <c r="D42" s="208"/>
      <c r="E42" s="208"/>
      <c r="F42" s="206">
        <v>-1</v>
      </c>
      <c r="G42" s="207"/>
      <c r="H42" s="207"/>
      <c r="I42" s="206"/>
    </row>
    <row r="43" spans="1:9">
      <c r="A43" s="216" t="s">
        <v>1520</v>
      </c>
      <c r="B43" s="215"/>
      <c r="C43" s="214"/>
      <c r="D43" s="213"/>
      <c r="E43" s="212"/>
      <c r="F43" s="93"/>
      <c r="G43" s="95"/>
      <c r="H43" s="94"/>
      <c r="I43" s="93"/>
    </row>
    <row r="44" spans="1:9">
      <c r="A44" s="216" t="s">
        <v>1508</v>
      </c>
      <c r="B44" s="215" t="s">
        <v>1509</v>
      </c>
      <c r="C44" s="214">
        <v>0.83333333333333337</v>
      </c>
      <c r="D44" s="213"/>
      <c r="E44" s="212"/>
      <c r="F44" s="93" t="s">
        <v>794</v>
      </c>
      <c r="G44" s="95"/>
      <c r="H44" s="94"/>
      <c r="I44" s="93"/>
    </row>
    <row r="45" spans="1:9">
      <c r="A45" s="216" t="s">
        <v>1510</v>
      </c>
      <c r="B45" s="215" t="s">
        <v>1509</v>
      </c>
      <c r="C45" s="214">
        <v>1.6666666666666667</v>
      </c>
      <c r="D45" s="213"/>
      <c r="E45" s="212"/>
      <c r="F45" s="93">
        <v>0</v>
      </c>
      <c r="G45" s="95"/>
      <c r="H45" s="94"/>
      <c r="I45" s="93"/>
    </row>
    <row r="46" spans="1:9">
      <c r="A46" s="216" t="s">
        <v>1511</v>
      </c>
      <c r="B46" s="215" t="s">
        <v>1509</v>
      </c>
      <c r="C46" s="214">
        <v>4.166666666666667</v>
      </c>
      <c r="D46" s="213"/>
      <c r="E46" s="212"/>
      <c r="F46" s="93">
        <v>-1</v>
      </c>
      <c r="G46" s="95"/>
      <c r="H46" s="94"/>
      <c r="I46" s="93"/>
    </row>
    <row r="47" spans="1:9">
      <c r="A47" s="216" t="s">
        <v>1512</v>
      </c>
      <c r="B47" s="215" t="s">
        <v>1509</v>
      </c>
      <c r="C47" s="214">
        <v>12.5</v>
      </c>
      <c r="D47" s="213"/>
      <c r="E47" s="212"/>
      <c r="F47" s="93" t="s">
        <v>794</v>
      </c>
      <c r="G47" s="95"/>
      <c r="H47" s="94"/>
      <c r="I47" s="93"/>
    </row>
    <row r="48" spans="1:9">
      <c r="A48" s="216" t="s">
        <v>1513</v>
      </c>
      <c r="B48" s="215" t="s">
        <v>1509</v>
      </c>
      <c r="C48" s="214">
        <v>25</v>
      </c>
      <c r="D48" s="213"/>
      <c r="E48" s="212"/>
      <c r="F48" s="93" t="s">
        <v>794</v>
      </c>
      <c r="G48" s="95"/>
      <c r="H48" s="94"/>
      <c r="I48" s="93"/>
    </row>
    <row r="49" spans="1:9">
      <c r="A49" s="211" t="s">
        <v>1521</v>
      </c>
      <c r="B49" s="210"/>
      <c r="C49" s="209"/>
      <c r="D49" s="208"/>
      <c r="E49" s="208"/>
      <c r="F49" s="206">
        <v>0.5</v>
      </c>
      <c r="G49" s="207"/>
      <c r="H49" s="207"/>
      <c r="I49" s="206"/>
    </row>
    <row r="50" spans="1:9">
      <c r="A50" s="216" t="s">
        <v>1522</v>
      </c>
      <c r="B50" s="215"/>
      <c r="C50" s="214"/>
      <c r="D50" s="213"/>
      <c r="E50" s="212"/>
      <c r="F50" s="93"/>
      <c r="G50" s="95"/>
      <c r="H50" s="94"/>
      <c r="I50" s="93"/>
    </row>
    <row r="51" spans="1:9">
      <c r="A51" s="216" t="s">
        <v>1523</v>
      </c>
      <c r="B51" s="215"/>
      <c r="C51" s="214"/>
      <c r="D51" s="213"/>
      <c r="E51" s="212"/>
      <c r="F51" s="93"/>
      <c r="G51" s="95"/>
      <c r="H51" s="94"/>
      <c r="I51" s="93"/>
    </row>
    <row r="52" spans="1:9">
      <c r="A52" s="216" t="s">
        <v>1512</v>
      </c>
      <c r="B52" s="215" t="s">
        <v>1509</v>
      </c>
      <c r="C52" s="214">
        <v>1.6666666666666667</v>
      </c>
      <c r="D52" s="213"/>
      <c r="E52" s="212"/>
      <c r="F52" s="93">
        <v>-1</v>
      </c>
      <c r="G52" s="95"/>
      <c r="H52" s="94"/>
      <c r="I52" s="93"/>
    </row>
    <row r="53" spans="1:9">
      <c r="A53" s="216" t="s">
        <v>1524</v>
      </c>
      <c r="B53" s="215"/>
      <c r="C53" s="214"/>
      <c r="D53" s="213"/>
      <c r="E53" s="212"/>
      <c r="F53" s="93"/>
      <c r="G53" s="95"/>
      <c r="H53" s="94"/>
      <c r="I53" s="93"/>
    </row>
    <row r="54" spans="1:9">
      <c r="A54" s="216" t="s">
        <v>1508</v>
      </c>
      <c r="B54" s="215" t="s">
        <v>1509</v>
      </c>
      <c r="C54" s="214">
        <v>2.5</v>
      </c>
      <c r="D54" s="213"/>
      <c r="E54" s="212"/>
      <c r="F54" s="93" t="s">
        <v>794</v>
      </c>
      <c r="G54" s="95"/>
      <c r="H54" s="94"/>
      <c r="I54" s="93"/>
    </row>
    <row r="55" spans="1:9">
      <c r="A55" s="216" t="s">
        <v>1510</v>
      </c>
      <c r="B55" s="215" t="s">
        <v>1509</v>
      </c>
      <c r="C55" s="214">
        <v>4.166666666666667</v>
      </c>
      <c r="D55" s="213"/>
      <c r="E55" s="212"/>
      <c r="F55" s="93" t="s">
        <v>794</v>
      </c>
      <c r="G55" s="95"/>
      <c r="H55" s="94"/>
      <c r="I55" s="93"/>
    </row>
    <row r="56" spans="1:9">
      <c r="A56" s="216" t="s">
        <v>1535</v>
      </c>
      <c r="B56" s="215"/>
      <c r="C56" s="214"/>
      <c r="D56" s="213"/>
      <c r="E56" s="212"/>
      <c r="F56" s="93" t="s">
        <v>794</v>
      </c>
      <c r="G56" s="95"/>
      <c r="H56" s="94"/>
      <c r="I56" s="93"/>
    </row>
    <row r="57" spans="1:9" ht="12" thickBot="1">
      <c r="A57" s="211" t="s">
        <v>1526</v>
      </c>
      <c r="B57" s="210"/>
      <c r="C57" s="209"/>
      <c r="D57" s="208"/>
      <c r="E57" s="208"/>
      <c r="F57" s="206">
        <v>-1</v>
      </c>
      <c r="G57" s="207"/>
      <c r="H57" s="207"/>
      <c r="I57" s="206"/>
    </row>
    <row r="58" spans="1:9">
      <c r="A58" s="858" t="s">
        <v>1527</v>
      </c>
      <c r="B58" s="853"/>
      <c r="C58" s="854"/>
      <c r="D58" s="855"/>
      <c r="E58" s="855"/>
      <c r="F58" s="856">
        <v>1.6666666666666665</v>
      </c>
      <c r="G58" s="857"/>
      <c r="H58" s="857"/>
      <c r="I58" s="856"/>
    </row>
    <row r="59" spans="1:9">
      <c r="A59" s="858" t="s">
        <v>1528</v>
      </c>
      <c r="B59" s="853"/>
      <c r="C59" s="854"/>
      <c r="D59" s="855"/>
      <c r="E59" s="855"/>
      <c r="F59" s="856">
        <v>0.33333333333333326</v>
      </c>
      <c r="G59" s="857"/>
      <c r="H59" s="857"/>
      <c r="I59" s="856"/>
    </row>
    <row r="60" spans="1:9">
      <c r="A60" s="858" t="s">
        <v>1529</v>
      </c>
      <c r="B60" s="853"/>
      <c r="C60" s="854"/>
      <c r="D60" s="855"/>
      <c r="E60" s="855"/>
      <c r="F60" s="856">
        <v>0.16666666666666674</v>
      </c>
      <c r="G60" s="857"/>
      <c r="H60" s="857"/>
      <c r="I60" s="856"/>
    </row>
    <row r="61" spans="1:9">
      <c r="A61" s="858" t="s">
        <v>1530</v>
      </c>
      <c r="B61" s="853"/>
      <c r="C61" s="854"/>
      <c r="D61" s="855"/>
      <c r="E61" s="855"/>
      <c r="F61" s="856">
        <v>-0.58333333333333326</v>
      </c>
      <c r="G61" s="857"/>
      <c r="H61" s="857"/>
      <c r="I61" s="856"/>
    </row>
    <row r="62" spans="1:9">
      <c r="A62" s="858" t="s">
        <v>1531</v>
      </c>
      <c r="B62" s="853"/>
      <c r="C62" s="854"/>
      <c r="D62" s="855"/>
      <c r="E62" s="855"/>
      <c r="F62" s="856">
        <v>0.56521739130434767</v>
      </c>
      <c r="G62" s="857"/>
      <c r="H62" s="857"/>
      <c r="I62" s="856"/>
    </row>
    <row r="63" spans="1:9">
      <c r="A63" s="859" t="s">
        <v>1090</v>
      </c>
      <c r="B63" s="205"/>
      <c r="C63" s="204"/>
      <c r="D63" s="203"/>
      <c r="E63" s="203"/>
      <c r="F63" s="201">
        <v>0.19999999999999996</v>
      </c>
      <c r="G63" s="202"/>
      <c r="H63" s="202"/>
      <c r="I63" s="201"/>
    </row>
  </sheetData>
  <mergeCells count="4">
    <mergeCell ref="A3:I3"/>
    <mergeCell ref="A5:A6"/>
    <mergeCell ref="B5:B6"/>
    <mergeCell ref="C5:C6"/>
  </mergeCells>
  <pageMargins left="0.78740157499999996" right="0.78740157499999996" top="0.984251969" bottom="0.984251969" header="0.4921259845" footer="0.4921259845"/>
  <pageSetup paperSize="9" scale="81"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K63"/>
  <sheetViews>
    <sheetView showGridLines="0" zoomScale="90" zoomScaleNormal="90" workbookViewId="0">
      <selection activeCell="G27" sqref="G27"/>
    </sheetView>
  </sheetViews>
  <sheetFormatPr baseColWidth="10" defaultColWidth="11.26953125" defaultRowHeight="11.5"/>
  <cols>
    <col min="1" max="1" width="35" style="2" customWidth="1"/>
    <col min="2" max="2" width="21.26953125" style="2" customWidth="1"/>
    <col min="3" max="3" width="8.54296875" style="2" customWidth="1"/>
    <col min="4" max="9" width="11.81640625" style="2" customWidth="1"/>
    <col min="10" max="16384" width="11.26953125" style="2"/>
  </cols>
  <sheetData>
    <row r="1" spans="1:11">
      <c r="A1" s="99" t="s">
        <v>70</v>
      </c>
      <c r="B1" s="5"/>
      <c r="C1" s="5"/>
      <c r="D1" s="5"/>
      <c r="E1" s="5"/>
      <c r="F1" s="5"/>
      <c r="G1" s="5"/>
      <c r="H1" s="5"/>
      <c r="I1" s="5"/>
    </row>
    <row r="3" spans="1:11">
      <c r="A3" s="1756"/>
      <c r="B3" s="1756"/>
      <c r="C3" s="1756"/>
      <c r="D3" s="1756"/>
      <c r="E3" s="1756"/>
      <c r="F3" s="1756"/>
      <c r="G3" s="1756"/>
      <c r="H3" s="1756"/>
      <c r="I3" s="1756"/>
    </row>
    <row r="4" spans="1:11" ht="12" thickBot="1"/>
    <row r="5" spans="1:11">
      <c r="A5" s="1828" t="s">
        <v>1469</v>
      </c>
      <c r="B5" s="1830" t="s">
        <v>1506</v>
      </c>
      <c r="C5" s="1830" t="s">
        <v>1471</v>
      </c>
      <c r="D5" s="224" t="s">
        <v>1472</v>
      </c>
      <c r="E5" s="223"/>
      <c r="F5" s="225"/>
      <c r="G5" s="224" t="s">
        <v>1473</v>
      </c>
      <c r="H5" s="223"/>
      <c r="I5" s="222"/>
    </row>
    <row r="6" spans="1:11" ht="12" thickBot="1">
      <c r="A6" s="1829"/>
      <c r="B6" s="1831"/>
      <c r="C6" s="1831"/>
      <c r="D6" s="173" t="s">
        <v>1536</v>
      </c>
      <c r="E6" s="173" t="s">
        <v>1537</v>
      </c>
      <c r="F6" s="221" t="s">
        <v>1538</v>
      </c>
      <c r="G6" s="173" t="s">
        <v>1536</v>
      </c>
      <c r="H6" s="174" t="s">
        <v>1539</v>
      </c>
      <c r="I6" s="221" t="s">
        <v>1538</v>
      </c>
    </row>
    <row r="7" spans="1:11" ht="12.5">
      <c r="A7" s="219" t="s">
        <v>1507</v>
      </c>
      <c r="B7" s="220"/>
      <c r="C7" s="214"/>
      <c r="D7" s="213"/>
      <c r="E7" s="212"/>
      <c r="F7" s="93"/>
      <c r="G7" s="95"/>
      <c r="H7" s="94"/>
      <c r="I7" s="93"/>
    </row>
    <row r="8" spans="1:11">
      <c r="A8" s="216" t="s">
        <v>1508</v>
      </c>
      <c r="B8" s="215" t="s">
        <v>1509</v>
      </c>
      <c r="C8" s="214">
        <v>1.25</v>
      </c>
      <c r="D8" s="213"/>
      <c r="E8" s="212"/>
      <c r="F8" s="93"/>
      <c r="G8" s="95"/>
      <c r="H8" s="94"/>
      <c r="I8" s="93"/>
      <c r="K8" s="226"/>
    </row>
    <row r="9" spans="1:11">
      <c r="A9" s="216" t="s">
        <v>1510</v>
      </c>
      <c r="B9" s="215" t="s">
        <v>1509</v>
      </c>
      <c r="C9" s="214">
        <v>2.5</v>
      </c>
      <c r="D9" s="213"/>
      <c r="E9" s="212"/>
      <c r="F9" s="93"/>
      <c r="G9" s="95"/>
      <c r="H9" s="94"/>
      <c r="I9" s="93"/>
      <c r="K9" s="226"/>
    </row>
    <row r="10" spans="1:11">
      <c r="A10" s="216" t="s">
        <v>1511</v>
      </c>
      <c r="B10" s="215" t="s">
        <v>1509</v>
      </c>
      <c r="C10" s="214">
        <v>8.3333333333333339</v>
      </c>
      <c r="D10" s="213"/>
      <c r="E10" s="212"/>
      <c r="F10" s="93"/>
      <c r="G10" s="95"/>
      <c r="H10" s="94"/>
      <c r="I10" s="93"/>
      <c r="K10" s="226"/>
    </row>
    <row r="11" spans="1:11">
      <c r="A11" s="216" t="s">
        <v>1512</v>
      </c>
      <c r="B11" s="215" t="s">
        <v>1509</v>
      </c>
      <c r="C11" s="214">
        <v>16.666666666666668</v>
      </c>
      <c r="D11" s="213"/>
      <c r="E11" s="212"/>
      <c r="F11" s="93"/>
      <c r="G11" s="95"/>
      <c r="H11" s="94"/>
      <c r="I11" s="93"/>
      <c r="K11" s="226"/>
    </row>
    <row r="12" spans="1:11">
      <c r="A12" s="216" t="s">
        <v>1513</v>
      </c>
      <c r="B12" s="215" t="s">
        <v>1509</v>
      </c>
      <c r="C12" s="214">
        <v>33.333333333333336</v>
      </c>
      <c r="D12" s="213"/>
      <c r="E12" s="212"/>
      <c r="F12" s="93"/>
      <c r="G12" s="95"/>
      <c r="H12" s="94"/>
      <c r="I12" s="93"/>
      <c r="K12" s="226"/>
    </row>
    <row r="13" spans="1:11">
      <c r="A13" s="216" t="s">
        <v>1508</v>
      </c>
      <c r="B13" s="215" t="s">
        <v>1514</v>
      </c>
      <c r="C13" s="214">
        <v>0.83333333333333337</v>
      </c>
      <c r="D13" s="213"/>
      <c r="E13" s="212"/>
      <c r="F13" s="93"/>
      <c r="G13" s="95"/>
      <c r="H13" s="94"/>
      <c r="I13" s="93"/>
      <c r="K13" s="226"/>
    </row>
    <row r="14" spans="1:11">
      <c r="A14" s="216" t="s">
        <v>1510</v>
      </c>
      <c r="B14" s="215" t="s">
        <v>1514</v>
      </c>
      <c r="C14" s="214">
        <v>1.6666666666666667</v>
      </c>
      <c r="D14" s="213"/>
      <c r="E14" s="212"/>
      <c r="F14" s="93"/>
      <c r="G14" s="95"/>
      <c r="H14" s="94"/>
      <c r="I14" s="93"/>
      <c r="K14" s="226"/>
    </row>
    <row r="15" spans="1:11">
      <c r="A15" s="216" t="s">
        <v>1511</v>
      </c>
      <c r="B15" s="215" t="s">
        <v>1514</v>
      </c>
      <c r="C15" s="214">
        <v>4.166666666666667</v>
      </c>
      <c r="D15" s="213"/>
      <c r="E15" s="212"/>
      <c r="F15" s="93"/>
      <c r="G15" s="95"/>
      <c r="H15" s="94"/>
      <c r="I15" s="93"/>
      <c r="K15" s="226"/>
    </row>
    <row r="16" spans="1:11">
      <c r="A16" s="216" t="s">
        <v>1512</v>
      </c>
      <c r="B16" s="215" t="s">
        <v>1514</v>
      </c>
      <c r="C16" s="214">
        <v>12.5</v>
      </c>
      <c r="D16" s="213"/>
      <c r="E16" s="212"/>
      <c r="F16" s="93"/>
      <c r="G16" s="95"/>
      <c r="H16" s="94"/>
      <c r="I16" s="93"/>
      <c r="K16" s="226"/>
    </row>
    <row r="17" spans="1:11">
      <c r="A17" s="216" t="s">
        <v>1513</v>
      </c>
      <c r="B17" s="215" t="s">
        <v>1514</v>
      </c>
      <c r="C17" s="214">
        <v>25</v>
      </c>
      <c r="D17" s="213"/>
      <c r="E17" s="212"/>
      <c r="F17" s="93"/>
      <c r="G17" s="95"/>
      <c r="H17" s="94"/>
      <c r="I17" s="93"/>
      <c r="K17" s="226"/>
    </row>
    <row r="18" spans="1:11">
      <c r="A18" s="211" t="s">
        <v>1515</v>
      </c>
      <c r="B18" s="210"/>
      <c r="C18" s="209"/>
      <c r="D18" s="208"/>
      <c r="E18" s="208"/>
      <c r="F18" s="206"/>
      <c r="G18" s="207"/>
      <c r="H18" s="207"/>
      <c r="I18" s="206"/>
    </row>
    <row r="19" spans="1:11" ht="12.5">
      <c r="A19" s="219" t="s">
        <v>1516</v>
      </c>
      <c r="B19" s="217"/>
      <c r="C19" s="214"/>
      <c r="D19" s="213"/>
      <c r="E19" s="212"/>
      <c r="F19" s="93"/>
      <c r="G19" s="95"/>
      <c r="H19" s="94"/>
      <c r="I19" s="93"/>
    </row>
    <row r="20" spans="1:11">
      <c r="A20" s="216" t="s">
        <v>1508</v>
      </c>
      <c r="B20" s="215" t="s">
        <v>1509</v>
      </c>
      <c r="C20" s="214">
        <v>4.166666666666667</v>
      </c>
      <c r="D20" s="213"/>
      <c r="E20" s="212"/>
      <c r="F20" s="93"/>
      <c r="G20" s="95"/>
      <c r="H20" s="94"/>
      <c r="I20" s="93"/>
    </row>
    <row r="21" spans="1:11">
      <c r="A21" s="216" t="s">
        <v>1510</v>
      </c>
      <c r="B21" s="215" t="s">
        <v>1509</v>
      </c>
      <c r="C21" s="214">
        <v>7.5</v>
      </c>
      <c r="D21" s="213"/>
      <c r="E21" s="212"/>
      <c r="F21" s="93"/>
      <c r="G21" s="95"/>
      <c r="H21" s="94"/>
      <c r="I21" s="93"/>
    </row>
    <row r="22" spans="1:11">
      <c r="A22" s="216" t="s">
        <v>1511</v>
      </c>
      <c r="B22" s="215" t="s">
        <v>1509</v>
      </c>
      <c r="C22" s="214">
        <v>16.666666666666668</v>
      </c>
      <c r="D22" s="213"/>
      <c r="E22" s="212"/>
      <c r="F22" s="93"/>
      <c r="G22" s="95"/>
      <c r="H22" s="94"/>
      <c r="I22" s="93"/>
    </row>
    <row r="23" spans="1:11">
      <c r="A23" s="216" t="s">
        <v>1512</v>
      </c>
      <c r="B23" s="215" t="s">
        <v>1509</v>
      </c>
      <c r="C23" s="214">
        <v>33.333333333333336</v>
      </c>
      <c r="D23" s="213"/>
      <c r="E23" s="212"/>
      <c r="F23" s="93"/>
      <c r="G23" s="95"/>
      <c r="H23" s="94"/>
      <c r="I23" s="93"/>
    </row>
    <row r="24" spans="1:11">
      <c r="A24" s="216" t="s">
        <v>1513</v>
      </c>
      <c r="B24" s="215" t="s">
        <v>1509</v>
      </c>
      <c r="C24" s="214">
        <v>75</v>
      </c>
      <c r="D24" s="213"/>
      <c r="E24" s="212"/>
      <c r="F24" s="93"/>
      <c r="G24" s="95"/>
      <c r="H24" s="94"/>
      <c r="I24" s="93"/>
    </row>
    <row r="25" spans="1:11">
      <c r="A25" s="216" t="s">
        <v>1508</v>
      </c>
      <c r="B25" s="215" t="s">
        <v>1514</v>
      </c>
      <c r="C25" s="214">
        <v>2.5</v>
      </c>
      <c r="D25" s="213"/>
      <c r="E25" s="212"/>
      <c r="F25" s="93"/>
      <c r="G25" s="95"/>
      <c r="H25" s="94"/>
      <c r="I25" s="93"/>
    </row>
    <row r="26" spans="1:11">
      <c r="A26" s="216" t="s">
        <v>1510</v>
      </c>
      <c r="B26" s="215" t="s">
        <v>1514</v>
      </c>
      <c r="C26" s="214">
        <v>4.166666666666667</v>
      </c>
      <c r="D26" s="213"/>
      <c r="E26" s="212"/>
      <c r="F26" s="93"/>
      <c r="G26" s="95"/>
      <c r="H26" s="94"/>
      <c r="I26" s="93"/>
    </row>
    <row r="27" spans="1:11">
      <c r="A27" s="216" t="s">
        <v>1511</v>
      </c>
      <c r="B27" s="215" t="s">
        <v>1514</v>
      </c>
      <c r="C27" s="214">
        <v>12.5</v>
      </c>
      <c r="D27" s="213"/>
      <c r="E27" s="212"/>
      <c r="F27" s="93"/>
      <c r="G27" s="95"/>
      <c r="H27" s="94"/>
      <c r="I27" s="93"/>
    </row>
    <row r="28" spans="1:11">
      <c r="A28" s="216" t="s">
        <v>1512</v>
      </c>
      <c r="B28" s="215" t="s">
        <v>1514</v>
      </c>
      <c r="C28" s="214">
        <v>25</v>
      </c>
      <c r="D28" s="213"/>
      <c r="E28" s="212"/>
      <c r="F28" s="93"/>
      <c r="G28" s="95"/>
      <c r="H28" s="94"/>
      <c r="I28" s="93"/>
    </row>
    <row r="29" spans="1:11">
      <c r="A29" s="216" t="s">
        <v>1513</v>
      </c>
      <c r="B29" s="215" t="s">
        <v>1514</v>
      </c>
      <c r="C29" s="214">
        <v>58.333333333333336</v>
      </c>
      <c r="D29" s="213"/>
      <c r="E29" s="212"/>
      <c r="F29" s="93"/>
      <c r="G29" s="95"/>
      <c r="H29" s="94"/>
      <c r="I29" s="93"/>
    </row>
    <row r="30" spans="1:11">
      <c r="A30" s="211" t="s">
        <v>1517</v>
      </c>
      <c r="B30" s="210"/>
      <c r="C30" s="209"/>
      <c r="D30" s="208"/>
      <c r="E30" s="208"/>
      <c r="F30" s="206"/>
      <c r="G30" s="207"/>
      <c r="H30" s="207"/>
      <c r="I30" s="206"/>
    </row>
    <row r="31" spans="1:11" ht="12.5">
      <c r="A31" s="219" t="s">
        <v>1518</v>
      </c>
      <c r="B31" s="217"/>
      <c r="C31" s="214"/>
      <c r="D31" s="213"/>
      <c r="E31" s="212"/>
      <c r="F31" s="93"/>
      <c r="G31" s="95"/>
      <c r="H31" s="94"/>
      <c r="I31" s="93"/>
    </row>
    <row r="32" spans="1:11" ht="12.5">
      <c r="A32" t="s">
        <v>1508</v>
      </c>
      <c r="B32" s="217" t="s">
        <v>1509</v>
      </c>
      <c r="C32" s="214">
        <v>1.25</v>
      </c>
      <c r="D32" s="213"/>
      <c r="E32" s="212"/>
      <c r="F32" s="93"/>
      <c r="G32" s="95"/>
      <c r="H32" s="94"/>
      <c r="I32" s="93"/>
    </row>
    <row r="33" spans="1:9" ht="12.5">
      <c r="A33" t="s">
        <v>1510</v>
      </c>
      <c r="B33" s="217" t="s">
        <v>1509</v>
      </c>
      <c r="C33" s="214">
        <v>2.5</v>
      </c>
      <c r="D33" s="213"/>
      <c r="E33" s="212"/>
      <c r="F33" s="93"/>
      <c r="G33" s="95"/>
      <c r="H33" s="94"/>
      <c r="I33" s="93"/>
    </row>
    <row r="34" spans="1:9" ht="12.5">
      <c r="A34" t="s">
        <v>1511</v>
      </c>
      <c r="B34" s="217" t="s">
        <v>1509</v>
      </c>
      <c r="C34" s="214">
        <v>8.3333333333333339</v>
      </c>
      <c r="D34" s="213"/>
      <c r="E34" s="212"/>
      <c r="F34" s="93"/>
      <c r="G34" s="95"/>
      <c r="H34" s="94"/>
      <c r="I34" s="93"/>
    </row>
    <row r="35" spans="1:9" ht="12.5">
      <c r="A35" t="s">
        <v>1512</v>
      </c>
      <c r="B35" s="217" t="s">
        <v>1509</v>
      </c>
      <c r="C35" s="214">
        <v>16.666666666666668</v>
      </c>
      <c r="D35" s="213"/>
      <c r="E35" s="212"/>
      <c r="F35" s="93"/>
      <c r="G35" s="95"/>
      <c r="H35" s="94"/>
      <c r="I35" s="93"/>
    </row>
    <row r="36" spans="1:9" ht="12.5">
      <c r="A36" t="s">
        <v>1513</v>
      </c>
      <c r="B36" s="217" t="s">
        <v>1509</v>
      </c>
      <c r="C36" s="214">
        <v>33.333333333333336</v>
      </c>
      <c r="D36" s="213"/>
      <c r="E36" s="212"/>
      <c r="F36" s="93"/>
      <c r="G36" s="95"/>
      <c r="H36" s="94"/>
      <c r="I36" s="93"/>
    </row>
    <row r="37" spans="1:9" ht="12.5">
      <c r="A37" t="s">
        <v>1508</v>
      </c>
      <c r="B37" s="217" t="s">
        <v>1514</v>
      </c>
      <c r="C37" s="214">
        <v>0.83333333333333337</v>
      </c>
      <c r="D37" s="213"/>
      <c r="E37" s="212"/>
      <c r="F37" s="93"/>
      <c r="G37" s="95"/>
      <c r="H37" s="94"/>
      <c r="I37" s="93"/>
    </row>
    <row r="38" spans="1:9" ht="12.5">
      <c r="A38" t="s">
        <v>1510</v>
      </c>
      <c r="B38" s="217" t="s">
        <v>1514</v>
      </c>
      <c r="C38" s="214">
        <v>1.6666666666666667</v>
      </c>
      <c r="D38" s="213"/>
      <c r="E38" s="212"/>
      <c r="F38" s="93"/>
      <c r="G38" s="95"/>
      <c r="H38" s="94"/>
      <c r="I38" s="93"/>
    </row>
    <row r="39" spans="1:9">
      <c r="A39" s="218" t="s">
        <v>1511</v>
      </c>
      <c r="B39" s="217" t="s">
        <v>1514</v>
      </c>
      <c r="C39" s="214">
        <v>4.166666666666667</v>
      </c>
      <c r="D39" s="213"/>
      <c r="E39" s="212"/>
      <c r="F39" s="93"/>
      <c r="G39" s="95"/>
      <c r="H39" s="94"/>
      <c r="I39" s="93"/>
    </row>
    <row r="40" spans="1:9">
      <c r="A40" s="218" t="s">
        <v>1512</v>
      </c>
      <c r="B40" s="217" t="s">
        <v>1514</v>
      </c>
      <c r="C40" s="214">
        <v>12.5</v>
      </c>
      <c r="D40" s="213"/>
      <c r="E40" s="212"/>
      <c r="F40" s="93"/>
      <c r="G40" s="95"/>
      <c r="H40" s="94"/>
      <c r="I40" s="93"/>
    </row>
    <row r="41" spans="1:9">
      <c r="A41" s="218" t="s">
        <v>1513</v>
      </c>
      <c r="B41" s="217" t="s">
        <v>1514</v>
      </c>
      <c r="C41" s="214">
        <v>25</v>
      </c>
      <c r="D41" s="213"/>
      <c r="E41" s="212"/>
      <c r="F41" s="93"/>
      <c r="G41" s="95"/>
      <c r="H41" s="94"/>
      <c r="I41" s="93"/>
    </row>
    <row r="42" spans="1:9">
      <c r="A42" s="211" t="s">
        <v>1519</v>
      </c>
      <c r="B42" s="210"/>
      <c r="C42" s="209"/>
      <c r="D42" s="208"/>
      <c r="E42" s="208"/>
      <c r="F42" s="206"/>
      <c r="G42" s="207"/>
      <c r="H42" s="207"/>
      <c r="I42" s="206"/>
    </row>
    <row r="43" spans="1:9">
      <c r="A43" s="216" t="s">
        <v>1520</v>
      </c>
      <c r="B43" s="215"/>
      <c r="C43" s="214"/>
      <c r="D43" s="213"/>
      <c r="E43" s="212"/>
      <c r="F43" s="93"/>
      <c r="G43" s="95"/>
      <c r="H43" s="94"/>
      <c r="I43" s="93"/>
    </row>
    <row r="44" spans="1:9">
      <c r="A44" s="216" t="s">
        <v>1508</v>
      </c>
      <c r="B44" s="215" t="s">
        <v>1509</v>
      </c>
      <c r="C44" s="214">
        <v>0.83333333333333337</v>
      </c>
      <c r="D44" s="213"/>
      <c r="E44" s="212"/>
      <c r="F44" s="93"/>
      <c r="G44" s="95"/>
      <c r="H44" s="94"/>
      <c r="I44" s="93"/>
    </row>
    <row r="45" spans="1:9">
      <c r="A45" s="216" t="s">
        <v>1510</v>
      </c>
      <c r="B45" s="215" t="s">
        <v>1509</v>
      </c>
      <c r="C45" s="214">
        <v>1.6666666666666667</v>
      </c>
      <c r="D45" s="213"/>
      <c r="E45" s="212"/>
      <c r="F45" s="93"/>
      <c r="G45" s="95"/>
      <c r="H45" s="94"/>
      <c r="I45" s="93"/>
    </row>
    <row r="46" spans="1:9">
      <c r="A46" s="216" t="s">
        <v>1511</v>
      </c>
      <c r="B46" s="215" t="s">
        <v>1509</v>
      </c>
      <c r="C46" s="214">
        <v>4.166666666666667</v>
      </c>
      <c r="D46" s="213"/>
      <c r="E46" s="212"/>
      <c r="F46" s="93"/>
      <c r="G46" s="95"/>
      <c r="H46" s="94"/>
      <c r="I46" s="93"/>
    </row>
    <row r="47" spans="1:9">
      <c r="A47" s="216" t="s">
        <v>1512</v>
      </c>
      <c r="B47" s="215" t="s">
        <v>1509</v>
      </c>
      <c r="C47" s="214">
        <v>12.5</v>
      </c>
      <c r="D47" s="213"/>
      <c r="E47" s="212"/>
      <c r="F47" s="93"/>
      <c r="G47" s="95"/>
      <c r="H47" s="94"/>
      <c r="I47" s="93"/>
    </row>
    <row r="48" spans="1:9">
      <c r="A48" s="216" t="s">
        <v>1513</v>
      </c>
      <c r="B48" s="215" t="s">
        <v>1509</v>
      </c>
      <c r="C48" s="214">
        <v>25</v>
      </c>
      <c r="D48" s="213"/>
      <c r="E48" s="212"/>
      <c r="F48" s="93"/>
      <c r="G48" s="95"/>
      <c r="H48" s="94"/>
      <c r="I48" s="93"/>
    </row>
    <row r="49" spans="1:9">
      <c r="A49" s="211" t="s">
        <v>1521</v>
      </c>
      <c r="B49" s="210"/>
      <c r="C49" s="209"/>
      <c r="D49" s="208"/>
      <c r="E49" s="208"/>
      <c r="F49" s="206"/>
      <c r="G49" s="207"/>
      <c r="H49" s="207"/>
      <c r="I49" s="206"/>
    </row>
    <row r="50" spans="1:9">
      <c r="A50" s="216" t="s">
        <v>1522</v>
      </c>
      <c r="B50" s="215"/>
      <c r="C50" s="214"/>
      <c r="D50" s="213"/>
      <c r="E50" s="212"/>
      <c r="F50" s="93"/>
      <c r="G50" s="95"/>
      <c r="H50" s="94"/>
      <c r="I50" s="93"/>
    </row>
    <row r="51" spans="1:9">
      <c r="A51" s="216" t="s">
        <v>1523</v>
      </c>
      <c r="B51" s="215"/>
      <c r="C51" s="214"/>
      <c r="D51" s="213"/>
      <c r="E51" s="212"/>
      <c r="F51" s="93"/>
      <c r="G51" s="95"/>
      <c r="H51" s="94"/>
      <c r="I51" s="93"/>
    </row>
    <row r="52" spans="1:9">
      <c r="A52" s="216" t="s">
        <v>1512</v>
      </c>
      <c r="B52" s="215" t="s">
        <v>1509</v>
      </c>
      <c r="C52" s="214">
        <v>1.6666666666666667</v>
      </c>
      <c r="D52" s="213"/>
      <c r="E52" s="212"/>
      <c r="F52" s="93"/>
      <c r="G52" s="95"/>
      <c r="H52" s="94"/>
      <c r="I52" s="93"/>
    </row>
    <row r="53" spans="1:9">
      <c r="A53" s="216" t="s">
        <v>1524</v>
      </c>
      <c r="B53" s="215"/>
      <c r="C53" s="214"/>
      <c r="D53" s="213"/>
      <c r="E53" s="212"/>
      <c r="F53" s="93"/>
      <c r="G53" s="95"/>
      <c r="H53" s="94"/>
      <c r="I53" s="93"/>
    </row>
    <row r="54" spans="1:9">
      <c r="A54" s="216" t="s">
        <v>1508</v>
      </c>
      <c r="B54" s="215" t="s">
        <v>1509</v>
      </c>
      <c r="C54" s="214">
        <v>2.5</v>
      </c>
      <c r="D54" s="213"/>
      <c r="E54" s="212"/>
      <c r="F54" s="93"/>
      <c r="G54" s="95"/>
      <c r="H54" s="94"/>
      <c r="I54" s="93"/>
    </row>
    <row r="55" spans="1:9">
      <c r="A55" s="216" t="s">
        <v>1510</v>
      </c>
      <c r="B55" s="215" t="s">
        <v>1509</v>
      </c>
      <c r="C55" s="214">
        <v>4.166666666666667</v>
      </c>
      <c r="D55" s="213"/>
      <c r="E55" s="212"/>
      <c r="F55" s="93"/>
      <c r="G55" s="95"/>
      <c r="H55" s="94"/>
      <c r="I55" s="93"/>
    </row>
    <row r="56" spans="1:9">
      <c r="A56" s="216" t="s">
        <v>1535</v>
      </c>
      <c r="B56" s="215"/>
      <c r="C56" s="214"/>
      <c r="D56" s="213"/>
      <c r="E56" s="212"/>
      <c r="F56" s="93"/>
      <c r="G56" s="95"/>
      <c r="H56" s="94"/>
      <c r="I56" s="93"/>
    </row>
    <row r="57" spans="1:9" ht="12" thickBot="1">
      <c r="A57" s="211" t="s">
        <v>1526</v>
      </c>
      <c r="B57" s="210"/>
      <c r="C57" s="209"/>
      <c r="D57" s="208"/>
      <c r="E57" s="208"/>
      <c r="F57" s="206"/>
      <c r="G57" s="207"/>
      <c r="H57" s="207"/>
      <c r="I57" s="206"/>
    </row>
    <row r="58" spans="1:9">
      <c r="A58" s="858" t="s">
        <v>1527</v>
      </c>
      <c r="B58" s="853"/>
      <c r="C58" s="854"/>
      <c r="D58" s="855"/>
      <c r="E58" s="855"/>
      <c r="F58" s="856"/>
      <c r="G58" s="857"/>
      <c r="H58" s="857"/>
      <c r="I58" s="856"/>
    </row>
    <row r="59" spans="1:9">
      <c r="A59" s="858" t="s">
        <v>1528</v>
      </c>
      <c r="B59" s="853"/>
      <c r="C59" s="854"/>
      <c r="D59" s="855"/>
      <c r="E59" s="855"/>
      <c r="F59" s="856"/>
      <c r="G59" s="857"/>
      <c r="H59" s="857"/>
      <c r="I59" s="856"/>
    </row>
    <row r="60" spans="1:9">
      <c r="A60" s="858" t="s">
        <v>1529</v>
      </c>
      <c r="B60" s="853"/>
      <c r="C60" s="854"/>
      <c r="D60" s="855"/>
      <c r="E60" s="855"/>
      <c r="F60" s="856"/>
      <c r="G60" s="857"/>
      <c r="H60" s="857"/>
      <c r="I60" s="856"/>
    </row>
    <row r="61" spans="1:9">
      <c r="A61" s="858" t="s">
        <v>1530</v>
      </c>
      <c r="B61" s="853"/>
      <c r="C61" s="854"/>
      <c r="D61" s="855"/>
      <c r="E61" s="855"/>
      <c r="F61" s="856"/>
      <c r="G61" s="857"/>
      <c r="H61" s="857"/>
      <c r="I61" s="856"/>
    </row>
    <row r="62" spans="1:9">
      <c r="A62" s="858" t="s">
        <v>1531</v>
      </c>
      <c r="B62" s="853"/>
      <c r="C62" s="854"/>
      <c r="D62" s="855"/>
      <c r="E62" s="855"/>
      <c r="F62" s="856"/>
      <c r="G62" s="857"/>
      <c r="H62" s="857"/>
      <c r="I62" s="856"/>
    </row>
    <row r="63" spans="1:9">
      <c r="A63" s="859" t="s">
        <v>1090</v>
      </c>
      <c r="B63" s="205"/>
      <c r="C63" s="204"/>
      <c r="D63" s="203"/>
      <c r="E63" s="203"/>
      <c r="F63" s="201"/>
      <c r="G63" s="202"/>
      <c r="H63" s="202"/>
      <c r="I63" s="201"/>
    </row>
  </sheetData>
  <mergeCells count="4">
    <mergeCell ref="A3:I3"/>
    <mergeCell ref="A5:A6"/>
    <mergeCell ref="B5:B6"/>
    <mergeCell ref="C5:C6"/>
  </mergeCells>
  <pageMargins left="0.78740157499999996" right="0.78740157499999996" top="0.984251969" bottom="0.984251969" header="0.4921259845" footer="0.4921259845"/>
  <pageSetup paperSize="9" scale="81"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D9" sqref="D9"/>
    </sheetView>
  </sheetViews>
  <sheetFormatPr baseColWidth="10" defaultColWidth="11.26953125" defaultRowHeight="13"/>
  <cols>
    <col min="1" max="2" width="11.26953125" style="227" customWidth="1"/>
    <col min="3" max="3" width="17.26953125" customWidth="1"/>
    <col min="4" max="4" width="27.81640625" customWidth="1"/>
  </cols>
  <sheetData>
    <row r="1" spans="1:4">
      <c r="A1" s="309" t="s">
        <v>1847</v>
      </c>
      <c r="B1" s="309"/>
      <c r="C1" s="4"/>
      <c r="D1" s="4"/>
    </row>
    <row r="4" spans="1:4" ht="13.5" customHeight="1">
      <c r="A4" s="979" t="s">
        <v>132</v>
      </c>
      <c r="B4" s="979" t="s">
        <v>1849</v>
      </c>
      <c r="C4" s="980" t="s">
        <v>1848</v>
      </c>
      <c r="D4" s="980" t="s">
        <v>1544</v>
      </c>
    </row>
    <row r="5" spans="1:4" ht="12.75" customHeight="1">
      <c r="A5" s="981"/>
      <c r="B5" s="981"/>
      <c r="C5" s="982"/>
      <c r="D5" s="985"/>
    </row>
    <row r="6" spans="1:4" ht="12.75" customHeight="1">
      <c r="A6" s="981"/>
      <c r="B6" s="981"/>
      <c r="C6" s="981"/>
      <c r="D6" s="981"/>
    </row>
  </sheetData>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workbookViewId="0"/>
  </sheetViews>
  <sheetFormatPr baseColWidth="10" defaultColWidth="11.26953125" defaultRowHeight="13"/>
  <cols>
    <col min="1" max="1" width="5.26953125" style="227" customWidth="1"/>
    <col min="2" max="2" width="17.26953125" customWidth="1"/>
    <col min="3" max="3" width="10.81640625" customWidth="1"/>
    <col min="4" max="4" width="13.26953125" customWidth="1"/>
    <col min="5" max="5" width="16.54296875" customWidth="1"/>
    <col min="6" max="6" width="16.26953125" customWidth="1"/>
  </cols>
  <sheetData>
    <row r="1" spans="1:6">
      <c r="A1" s="309" t="s">
        <v>76</v>
      </c>
      <c r="B1" s="4"/>
      <c r="C1" s="4"/>
      <c r="D1" s="4"/>
      <c r="E1" s="4"/>
      <c r="F1" s="4"/>
    </row>
    <row r="4" spans="1:6" ht="13.5" customHeight="1">
      <c r="A4" s="979" t="s">
        <v>132</v>
      </c>
      <c r="B4" s="980" t="s">
        <v>1540</v>
      </c>
      <c r="C4" s="980" t="s">
        <v>1541</v>
      </c>
      <c r="D4" s="980" t="s">
        <v>1542</v>
      </c>
      <c r="E4" s="980" t="s">
        <v>1543</v>
      </c>
      <c r="F4" s="980" t="s">
        <v>1544</v>
      </c>
    </row>
    <row r="5" spans="1:6" ht="55.4" customHeight="1">
      <c r="A5" s="981"/>
      <c r="B5" s="982"/>
      <c r="C5" s="983"/>
      <c r="D5" s="982"/>
      <c r="E5" s="984"/>
      <c r="F5" s="985"/>
    </row>
    <row r="6" spans="1:6" ht="26.25" customHeight="1">
      <c r="A6" s="981"/>
      <c r="B6" s="982"/>
      <c r="C6" s="983"/>
      <c r="D6" s="982"/>
      <c r="E6" s="984"/>
      <c r="F6" s="985"/>
    </row>
    <row r="7" spans="1:6" ht="26.25" customHeight="1">
      <c r="A7" s="981"/>
      <c r="B7" s="982"/>
      <c r="C7" s="983"/>
      <c r="D7" s="982"/>
      <c r="E7" s="984"/>
      <c r="F7" s="985"/>
    </row>
    <row r="8" spans="1:6" ht="21.65" customHeight="1">
      <c r="A8" s="981"/>
      <c r="B8" s="982"/>
      <c r="C8" s="983"/>
      <c r="D8" s="982"/>
      <c r="E8" s="984"/>
      <c r="F8" s="985"/>
    </row>
    <row r="9" spans="1:6" ht="32.25" customHeight="1">
      <c r="A9" s="981"/>
      <c r="B9" s="982"/>
      <c r="C9" s="983"/>
      <c r="D9" s="982"/>
      <c r="E9" s="984"/>
      <c r="F9" s="985"/>
    </row>
    <row r="10" spans="1:6" ht="32.25" customHeight="1">
      <c r="A10" s="981"/>
      <c r="B10" s="982"/>
      <c r="C10" s="983"/>
      <c r="D10" s="982"/>
      <c r="E10" s="984"/>
      <c r="F10" s="985"/>
    </row>
    <row r="11" spans="1:6" ht="32.25" customHeight="1">
      <c r="A11" s="981"/>
      <c r="B11" s="982"/>
      <c r="C11" s="983"/>
      <c r="D11" s="982"/>
      <c r="E11" s="984"/>
      <c r="F11" s="985"/>
    </row>
    <row r="12" spans="1:6" ht="32.25" customHeight="1">
      <c r="A12" s="564"/>
      <c r="B12" s="948"/>
      <c r="C12" s="307"/>
      <c r="D12" s="306"/>
      <c r="E12" s="305"/>
      <c r="F12" s="302"/>
    </row>
    <row r="13" spans="1:6" ht="32.25" customHeight="1">
      <c r="A13" s="564"/>
      <c r="B13" s="948"/>
      <c r="C13" s="307"/>
      <c r="D13" s="306"/>
      <c r="E13" s="305"/>
      <c r="F13" s="302"/>
    </row>
    <row r="14" spans="1:6" ht="21.65" customHeight="1">
      <c r="A14" s="564"/>
      <c r="B14" s="948"/>
      <c r="C14" s="308"/>
      <c r="D14" s="306"/>
      <c r="E14" s="305"/>
      <c r="F14" s="301"/>
    </row>
    <row r="15" spans="1:6" ht="21.65" customHeight="1">
      <c r="A15" s="564"/>
      <c r="B15" s="948"/>
      <c r="C15" s="308"/>
      <c r="D15" s="306"/>
      <c r="E15" s="305"/>
      <c r="F15" s="301"/>
    </row>
    <row r="16" spans="1:6" ht="21.65" customHeight="1">
      <c r="A16" s="564"/>
      <c r="B16" s="948"/>
      <c r="C16" s="308"/>
      <c r="D16" s="306"/>
      <c r="E16" s="305"/>
      <c r="F16" s="301"/>
    </row>
    <row r="17" spans="1:6" ht="21.65" customHeight="1">
      <c r="A17" s="564"/>
      <c r="B17" s="948"/>
      <c r="C17" s="308"/>
      <c r="D17" s="306"/>
      <c r="E17" s="305"/>
      <c r="F17" s="301"/>
    </row>
    <row r="18" spans="1:6" ht="21.65" customHeight="1">
      <c r="A18" s="564"/>
      <c r="B18" s="948"/>
      <c r="C18" s="307"/>
      <c r="D18" s="306"/>
      <c r="E18" s="305"/>
      <c r="F18" s="301"/>
    </row>
    <row r="19" spans="1:6" ht="21.65" customHeight="1">
      <c r="A19" s="564"/>
      <c r="B19" s="948"/>
      <c r="C19" s="307"/>
      <c r="D19" s="306"/>
      <c r="E19" s="305"/>
      <c r="F19" s="301"/>
    </row>
    <row r="20" spans="1:6" ht="21.65" customHeight="1">
      <c r="A20" s="564"/>
      <c r="B20" s="948"/>
      <c r="C20" s="307"/>
      <c r="D20" s="306"/>
      <c r="E20" s="305"/>
      <c r="F20" s="301"/>
    </row>
    <row r="21" spans="1:6" ht="21.65" customHeight="1">
      <c r="A21" s="564"/>
      <c r="B21" s="948"/>
      <c r="C21" s="307"/>
      <c r="D21" s="306"/>
      <c r="E21" s="305"/>
      <c r="F21" s="301"/>
    </row>
    <row r="22" spans="1:6" ht="21.65" customHeight="1">
      <c r="A22" s="564"/>
      <c r="B22" s="948"/>
      <c r="C22" s="307"/>
      <c r="D22" s="306"/>
      <c r="E22" s="305"/>
      <c r="F22" s="301"/>
    </row>
    <row r="23" spans="1:6" ht="21.65" customHeight="1">
      <c r="A23" s="564"/>
      <c r="B23" s="948"/>
      <c r="C23" s="307"/>
      <c r="D23" s="306"/>
      <c r="E23" s="305"/>
      <c r="F23" s="301"/>
    </row>
    <row r="24" spans="1:6" ht="21.65" customHeight="1">
      <c r="A24" s="564"/>
      <c r="B24" s="948"/>
      <c r="C24" s="307"/>
      <c r="D24" s="306"/>
      <c r="E24" s="305"/>
      <c r="F24" s="301"/>
    </row>
    <row r="25" spans="1:6" ht="21.65" customHeight="1">
      <c r="A25" s="949"/>
      <c r="B25" s="950"/>
      <c r="C25" s="304"/>
      <c r="D25" s="303"/>
      <c r="E25" s="302"/>
      <c r="F25" s="301"/>
    </row>
    <row r="26" spans="1:6" ht="21.65" customHeight="1">
      <c r="A26" s="259"/>
      <c r="B26" s="240"/>
      <c r="C26" s="237"/>
      <c r="D26" s="237"/>
      <c r="E26" s="237"/>
      <c r="F26" s="838"/>
    </row>
    <row r="27" spans="1:6" ht="21.65" customHeight="1">
      <c r="A27" s="300"/>
      <c r="B27" s="299"/>
      <c r="C27" s="298"/>
      <c r="D27" s="298"/>
      <c r="E27" s="298"/>
      <c r="F27" s="297"/>
    </row>
    <row r="28" spans="1:6" ht="21.65" customHeight="1">
      <c r="A28" s="259"/>
      <c r="B28" s="240"/>
      <c r="C28" s="237"/>
      <c r="D28" s="237"/>
      <c r="E28" s="237"/>
      <c r="F28" s="838"/>
    </row>
    <row r="29" spans="1:6" ht="21.65" customHeight="1">
      <c r="A29" s="259"/>
      <c r="B29" s="240"/>
      <c r="C29" s="250"/>
      <c r="D29" s="254"/>
      <c r="E29" s="237"/>
      <c r="F29" s="237"/>
    </row>
    <row r="30" spans="1:6" ht="21.65" customHeight="1">
      <c r="A30" s="259"/>
      <c r="B30" s="240"/>
      <c r="C30" s="250"/>
      <c r="D30" s="254"/>
      <c r="E30" s="237"/>
      <c r="F30" s="237"/>
    </row>
    <row r="31" spans="1:6" ht="21.65" customHeight="1">
      <c r="A31" s="294"/>
      <c r="B31" s="293"/>
      <c r="C31" s="292"/>
      <c r="D31" s="291"/>
      <c r="E31" s="290"/>
      <c r="F31" s="290"/>
    </row>
    <row r="32" spans="1:6" ht="21.65" customHeight="1">
      <c r="A32" s="294"/>
      <c r="B32" s="296"/>
      <c r="C32" s="292"/>
      <c r="D32" s="291"/>
      <c r="E32" s="290"/>
      <c r="F32" s="290"/>
    </row>
    <row r="33" spans="1:6" ht="21.65" customHeight="1">
      <c r="A33" s="259"/>
      <c r="B33" s="295"/>
      <c r="C33" s="250"/>
      <c r="D33" s="254"/>
      <c r="E33" s="237"/>
      <c r="F33" s="237"/>
    </row>
    <row r="34" spans="1:6" ht="21.65" customHeight="1">
      <c r="A34" s="294"/>
      <c r="B34" s="293"/>
      <c r="C34" s="292"/>
      <c r="D34" s="291"/>
      <c r="E34" s="290"/>
      <c r="F34" s="290"/>
    </row>
    <row r="35" spans="1:6" ht="21.65" customHeight="1">
      <c r="A35" s="294"/>
      <c r="B35" s="293"/>
      <c r="C35" s="292"/>
      <c r="D35" s="291"/>
      <c r="E35" s="290"/>
      <c r="F35" s="290"/>
    </row>
    <row r="36" spans="1:6" ht="21.65" customHeight="1">
      <c r="A36" s="289"/>
      <c r="B36" s="288"/>
      <c r="C36" s="287"/>
      <c r="D36" s="286"/>
      <c r="E36" s="285"/>
      <c r="F36" s="285"/>
    </row>
    <row r="37" spans="1:6" ht="21.65" customHeight="1">
      <c r="A37" s="276"/>
      <c r="B37" s="275"/>
      <c r="C37" s="274"/>
      <c r="D37" s="273"/>
      <c r="E37" s="272"/>
      <c r="F37" s="272"/>
    </row>
    <row r="38" spans="1:6" s="231" customFormat="1" ht="21.65" customHeight="1">
      <c r="A38" s="259"/>
      <c r="B38" s="240"/>
      <c r="C38" s="250"/>
      <c r="D38" s="254"/>
      <c r="E38" s="237"/>
      <c r="F38" s="237"/>
    </row>
    <row r="39" spans="1:6" s="231" customFormat="1" ht="21.65" customHeight="1">
      <c r="A39" s="284"/>
      <c r="B39" s="283"/>
      <c r="C39" s="282"/>
      <c r="D39" s="269"/>
      <c r="E39" s="267"/>
      <c r="F39" s="267"/>
    </row>
    <row r="40" spans="1:6" s="231" customFormat="1" ht="21.65" customHeight="1">
      <c r="A40" s="281"/>
      <c r="B40" s="280"/>
      <c r="C40" s="279"/>
      <c r="D40" s="278"/>
      <c r="E40" s="277"/>
      <c r="F40" s="277"/>
    </row>
    <row r="41" spans="1:6" s="231" customFormat="1" ht="21.65" customHeight="1">
      <c r="A41" s="276"/>
      <c r="B41" s="275"/>
      <c r="C41" s="274"/>
      <c r="D41" s="273"/>
      <c r="E41" s="272"/>
      <c r="F41" s="272"/>
    </row>
    <row r="42" spans="1:6" s="231" customFormat="1" ht="21.65" customHeight="1">
      <c r="A42" s="266"/>
      <c r="B42" s="260"/>
      <c r="C42" s="839"/>
      <c r="D42" s="254"/>
      <c r="E42" s="260"/>
      <c r="F42" s="237"/>
    </row>
    <row r="43" spans="1:6" s="231" customFormat="1" ht="21.65" customHeight="1">
      <c r="A43" s="271"/>
      <c r="B43" s="268"/>
      <c r="C43" s="270"/>
      <c r="D43" s="269"/>
      <c r="E43" s="268"/>
      <c r="F43" s="267"/>
    </row>
    <row r="44" spans="1:6" s="231" customFormat="1" ht="21.65" customHeight="1">
      <c r="A44" s="266"/>
      <c r="B44" s="260"/>
      <c r="C44" s="839"/>
      <c r="D44" s="244"/>
      <c r="E44" s="260"/>
      <c r="F44" s="237"/>
    </row>
    <row r="45" spans="1:6" ht="21.65" customHeight="1">
      <c r="A45" s="256"/>
      <c r="B45" s="255"/>
      <c r="C45" s="840"/>
      <c r="D45" s="254"/>
      <c r="E45" s="255"/>
      <c r="F45" s="237"/>
    </row>
    <row r="46" spans="1:6" s="231" customFormat="1" ht="21.65" customHeight="1">
      <c r="A46" s="265"/>
      <c r="B46" s="262"/>
      <c r="C46" s="264"/>
      <c r="D46" s="263"/>
      <c r="E46" s="262"/>
      <c r="F46" s="261"/>
    </row>
    <row r="47" spans="1:6" s="231" customFormat="1" ht="21.65" customHeight="1">
      <c r="A47" s="259"/>
      <c r="B47" s="258"/>
      <c r="C47" s="257"/>
      <c r="D47" s="254"/>
      <c r="E47" s="237"/>
      <c r="F47" s="237"/>
    </row>
    <row r="48" spans="1:6" ht="21.65" customHeight="1">
      <c r="A48" s="256"/>
      <c r="B48" s="255"/>
      <c r="C48" s="840"/>
      <c r="D48" s="244"/>
      <c r="E48" s="255"/>
      <c r="F48" s="237"/>
    </row>
    <row r="49" spans="1:6" s="231" customFormat="1" ht="21.65" customHeight="1">
      <c r="A49" s="256"/>
      <c r="B49" s="260"/>
      <c r="C49" s="839"/>
      <c r="D49" s="233"/>
      <c r="E49" s="260"/>
      <c r="F49" s="237"/>
    </row>
    <row r="50" spans="1:6" ht="21.65" customHeight="1">
      <c r="A50" s="256"/>
      <c r="B50" s="255"/>
      <c r="C50" s="840"/>
      <c r="D50" s="233"/>
      <c r="E50" s="255"/>
      <c r="F50" s="237"/>
    </row>
    <row r="51" spans="1:6" ht="21.65" customHeight="1">
      <c r="A51" s="259"/>
      <c r="B51" s="258"/>
      <c r="C51" s="257"/>
      <c r="D51" s="254"/>
      <c r="E51" s="237"/>
      <c r="F51" s="237"/>
    </row>
    <row r="52" spans="1:6" s="231" customFormat="1" ht="21.65" customHeight="1">
      <c r="A52" s="259"/>
      <c r="B52" s="258"/>
      <c r="C52" s="257"/>
      <c r="D52" s="254"/>
      <c r="E52" s="237"/>
      <c r="F52" s="237"/>
    </row>
    <row r="53" spans="1:6" ht="21.65" customHeight="1">
      <c r="A53" s="256"/>
      <c r="B53" s="255"/>
      <c r="C53" s="840"/>
      <c r="D53" s="254"/>
      <c r="E53" s="237"/>
      <c r="F53" s="237"/>
    </row>
    <row r="54" spans="1:6" s="231" customFormat="1" ht="21.65" customHeight="1">
      <c r="A54" s="259"/>
      <c r="B54" s="258"/>
      <c r="C54" s="257"/>
      <c r="D54" s="254"/>
      <c r="E54" s="237"/>
      <c r="F54" s="237"/>
    </row>
    <row r="55" spans="1:6" s="231" customFormat="1" ht="21.65" customHeight="1">
      <c r="A55" s="259"/>
      <c r="B55" s="951"/>
      <c r="C55" s="952"/>
      <c r="D55" s="254"/>
      <c r="E55" s="237"/>
      <c r="F55" s="237"/>
    </row>
    <row r="56" spans="1:6" s="231" customFormat="1" ht="21.65" customHeight="1">
      <c r="A56" s="259"/>
      <c r="B56" s="258"/>
      <c r="C56" s="257"/>
      <c r="D56" s="254"/>
      <c r="E56" s="237"/>
      <c r="F56" s="237"/>
    </row>
    <row r="57" spans="1:6" s="231" customFormat="1" ht="21.65" customHeight="1">
      <c r="A57" s="256"/>
      <c r="B57" s="255"/>
      <c r="C57" s="840"/>
      <c r="D57" s="254"/>
      <c r="E57" s="237"/>
      <c r="F57" s="237"/>
    </row>
    <row r="58" spans="1:6" ht="21.65" customHeight="1">
      <c r="A58" s="247"/>
      <c r="B58" s="246"/>
      <c r="C58" s="249"/>
      <c r="D58" s="244"/>
      <c r="E58" s="243"/>
      <c r="F58" s="243"/>
    </row>
    <row r="59" spans="1:6" ht="21.65" customHeight="1">
      <c r="A59" s="241"/>
      <c r="B59" s="240"/>
      <c r="C59" s="250"/>
      <c r="D59" s="254"/>
      <c r="E59" s="237"/>
      <c r="F59" s="237"/>
    </row>
    <row r="60" spans="1:6" s="231" customFormat="1" ht="21.65" customHeight="1">
      <c r="A60" s="236"/>
      <c r="B60" s="235"/>
      <c r="C60" s="251"/>
      <c r="D60" s="233"/>
      <c r="E60" s="232"/>
      <c r="F60" s="232"/>
    </row>
    <row r="61" spans="1:6" s="231" customFormat="1" ht="21.65" customHeight="1">
      <c r="A61" s="247"/>
      <c r="B61" s="246"/>
      <c r="C61" s="249"/>
      <c r="D61" s="253"/>
      <c r="E61" s="243"/>
      <c r="F61" s="243"/>
    </row>
    <row r="62" spans="1:6" s="231" customFormat="1" ht="21.65" customHeight="1">
      <c r="A62" s="247"/>
      <c r="B62" s="246"/>
      <c r="C62" s="249"/>
      <c r="D62" s="253"/>
      <c r="E62" s="243"/>
      <c r="F62" s="243"/>
    </row>
    <row r="63" spans="1:6" s="231" customFormat="1" ht="21.65" customHeight="1">
      <c r="A63" s="241"/>
      <c r="B63" s="240"/>
      <c r="C63" s="250"/>
      <c r="D63" s="252"/>
      <c r="E63" s="237"/>
      <c r="F63" s="1832"/>
    </row>
    <row r="64" spans="1:6" s="231" customFormat="1" ht="21.65" customHeight="1">
      <c r="A64" s="241"/>
      <c r="B64" s="240"/>
      <c r="C64" s="250"/>
      <c r="D64" s="252"/>
      <c r="E64" s="237"/>
      <c r="F64" s="1833"/>
    </row>
    <row r="65" spans="1:6" s="242" customFormat="1" ht="21.65" customHeight="1">
      <c r="A65" s="241"/>
      <c r="B65" s="240"/>
      <c r="C65" s="250"/>
      <c r="D65" s="252"/>
      <c r="E65" s="237"/>
      <c r="F65" s="237"/>
    </row>
    <row r="66" spans="1:6" s="231" customFormat="1" ht="21.65" customHeight="1">
      <c r="A66" s="236"/>
      <c r="B66" s="235"/>
      <c r="C66" s="251"/>
      <c r="D66" s="233"/>
      <c r="E66" s="232"/>
      <c r="F66" s="232"/>
    </row>
    <row r="67" spans="1:6" s="231" customFormat="1" ht="21.65" customHeight="1">
      <c r="A67" s="236"/>
      <c r="B67" s="235"/>
      <c r="C67" s="251"/>
      <c r="D67" s="233"/>
      <c r="E67" s="232"/>
      <c r="F67" s="232"/>
    </row>
    <row r="68" spans="1:6" s="231" customFormat="1" ht="21.65" customHeight="1">
      <c r="A68" s="236"/>
      <c r="B68" s="235"/>
      <c r="C68" s="251"/>
      <c r="D68" s="233"/>
      <c r="E68" s="232"/>
      <c r="F68" s="232"/>
    </row>
    <row r="69" spans="1:6" ht="21.65" customHeight="1">
      <c r="A69" s="241"/>
      <c r="B69" s="240"/>
      <c r="C69" s="239"/>
      <c r="D69" s="238"/>
      <c r="E69" s="237"/>
      <c r="F69" s="237"/>
    </row>
    <row r="70" spans="1:6" ht="21.65" customHeight="1">
      <c r="A70" s="241"/>
      <c r="B70" s="240"/>
      <c r="C70" s="250"/>
      <c r="D70" s="237"/>
      <c r="E70" s="237"/>
      <c r="F70" s="237"/>
    </row>
    <row r="71" spans="1:6" ht="21.65" customHeight="1">
      <c r="A71" s="241"/>
      <c r="B71" s="240"/>
      <c r="C71" s="250"/>
      <c r="D71" s="237"/>
      <c r="E71" s="237"/>
      <c r="F71" s="237"/>
    </row>
    <row r="72" spans="1:6" ht="21.65" customHeight="1">
      <c r="A72" s="241"/>
      <c r="B72" s="240"/>
      <c r="C72" s="250"/>
      <c r="D72" s="237"/>
      <c r="E72" s="237"/>
      <c r="F72" s="237"/>
    </row>
    <row r="73" spans="1:6" s="242" customFormat="1" ht="21.65" customHeight="1">
      <c r="A73" s="247"/>
      <c r="B73" s="246"/>
      <c r="C73" s="249"/>
      <c r="D73" s="248"/>
      <c r="E73" s="243"/>
      <c r="F73" s="243"/>
    </row>
    <row r="74" spans="1:6" s="242" customFormat="1">
      <c r="A74" s="247"/>
      <c r="B74" s="246"/>
      <c r="C74" s="245"/>
      <c r="D74" s="244"/>
      <c r="E74" s="243"/>
      <c r="F74" s="243"/>
    </row>
    <row r="75" spans="1:6" s="242" customFormat="1">
      <c r="A75" s="247"/>
      <c r="B75" s="246"/>
      <c r="C75" s="245"/>
      <c r="D75" s="244"/>
      <c r="E75" s="243"/>
      <c r="F75" s="243"/>
    </row>
    <row r="76" spans="1:6" s="231" customFormat="1">
      <c r="A76" s="236"/>
      <c r="B76" s="235"/>
      <c r="C76" s="234"/>
      <c r="D76" s="233"/>
      <c r="E76" s="232"/>
      <c r="F76" s="232"/>
    </row>
    <row r="77" spans="1:6" s="231" customFormat="1">
      <c r="A77" s="236"/>
      <c r="B77" s="235"/>
      <c r="C77" s="234"/>
      <c r="D77" s="233"/>
      <c r="E77" s="232"/>
      <c r="F77" s="232"/>
    </row>
    <row r="78" spans="1:6" s="231" customFormat="1">
      <c r="A78" s="236"/>
      <c r="B78" s="235"/>
      <c r="C78" s="234"/>
      <c r="D78" s="233"/>
      <c r="E78" s="232"/>
      <c r="F78" s="232"/>
    </row>
    <row r="79" spans="1:6" s="231" customFormat="1">
      <c r="A79" s="236"/>
      <c r="B79" s="235"/>
      <c r="C79" s="234"/>
      <c r="D79" s="233"/>
      <c r="E79" s="232"/>
      <c r="F79" s="232"/>
    </row>
    <row r="80" spans="1:6" s="242" customFormat="1">
      <c r="A80" s="247"/>
      <c r="B80" s="246"/>
      <c r="C80" s="245"/>
      <c r="D80" s="244"/>
      <c r="E80" s="243"/>
      <c r="F80" s="243"/>
    </row>
    <row r="81" spans="1:6" s="242" customFormat="1">
      <c r="A81" s="247"/>
      <c r="B81" s="246"/>
      <c r="C81" s="245"/>
      <c r="D81" s="244"/>
      <c r="E81" s="243"/>
      <c r="F81" s="243"/>
    </row>
    <row r="82" spans="1:6">
      <c r="A82" s="241"/>
      <c r="B82" s="240"/>
      <c r="C82" s="239"/>
      <c r="D82" s="238"/>
      <c r="E82" s="237"/>
      <c r="F82" s="237"/>
    </row>
    <row r="83" spans="1:6">
      <c r="A83" s="241"/>
      <c r="B83" s="240"/>
      <c r="C83" s="239"/>
      <c r="D83" s="238"/>
      <c r="E83" s="237"/>
      <c r="F83" s="237"/>
    </row>
    <row r="84" spans="1:6" s="231" customFormat="1">
      <c r="A84" s="236"/>
      <c r="B84" s="235"/>
      <c r="C84" s="234"/>
      <c r="D84" s="233"/>
      <c r="E84" s="232"/>
      <c r="F84" s="232"/>
    </row>
    <row r="85" spans="1:6">
      <c r="A85" s="230"/>
      <c r="B85" s="84"/>
      <c r="C85" s="229"/>
      <c r="D85" s="228"/>
      <c r="E85" s="84"/>
      <c r="F85" s="84"/>
    </row>
  </sheetData>
  <mergeCells count="1">
    <mergeCell ref="F63:F64"/>
  </mergeCell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zoomScaleNormal="100" workbookViewId="0">
      <selection activeCell="E23" sqref="E23"/>
    </sheetView>
  </sheetViews>
  <sheetFormatPr baseColWidth="10" defaultColWidth="11.26953125" defaultRowHeight="12.5"/>
  <cols>
    <col min="1" max="1" width="5" style="310" customWidth="1"/>
    <col min="2" max="2" width="12.26953125" customWidth="1"/>
    <col min="4" max="4" width="20.1796875" customWidth="1"/>
    <col min="5" max="5" width="15.81640625" customWidth="1"/>
    <col min="6" max="6" width="33.26953125" customWidth="1"/>
    <col min="8" max="9" width="17.26953125" customWidth="1"/>
  </cols>
  <sheetData>
    <row r="1" spans="1:7" ht="13">
      <c r="A1" s="355" t="s">
        <v>77</v>
      </c>
      <c r="B1" s="4"/>
      <c r="C1" s="4"/>
      <c r="D1" s="4"/>
      <c r="E1" s="4"/>
      <c r="F1" s="4"/>
      <c r="G1" s="4"/>
    </row>
    <row r="2" spans="1:7">
      <c r="A2" s="354"/>
    </row>
    <row r="4" spans="1:7" ht="15.75" customHeight="1">
      <c r="A4" s="428" t="s">
        <v>132</v>
      </c>
      <c r="B4" s="428" t="s">
        <v>1540</v>
      </c>
      <c r="C4" s="428" t="s">
        <v>1541</v>
      </c>
      <c r="D4" s="428" t="s">
        <v>1542</v>
      </c>
      <c r="E4" s="19" t="s">
        <v>1543</v>
      </c>
      <c r="F4" s="19" t="s">
        <v>1544</v>
      </c>
    </row>
    <row r="5" spans="1:7" ht="12.75" customHeight="1">
      <c r="A5" s="564"/>
      <c r="B5" s="306"/>
      <c r="C5" s="307"/>
      <c r="D5" s="306"/>
      <c r="E5" s="305"/>
      <c r="F5" s="305"/>
    </row>
    <row r="6" spans="1:7" ht="12.75" customHeight="1">
      <c r="A6" s="564"/>
      <c r="B6" s="306"/>
      <c r="C6" s="307"/>
      <c r="D6" s="306"/>
      <c r="E6" s="305"/>
      <c r="F6" s="305"/>
    </row>
    <row r="7" spans="1:7" ht="12.75" customHeight="1">
      <c r="A7" s="564"/>
      <c r="B7" s="306"/>
      <c r="C7" s="307"/>
      <c r="D7" s="306"/>
      <c r="E7" s="305"/>
      <c r="F7" s="305"/>
    </row>
    <row r="8" spans="1:7" ht="15" customHeight="1">
      <c r="A8" s="564"/>
      <c r="B8" s="306"/>
      <c r="C8" s="307"/>
      <c r="D8" s="306"/>
      <c r="E8" s="305"/>
      <c r="F8" s="305"/>
    </row>
    <row r="9" spans="1:7">
      <c r="A9" s="564"/>
      <c r="B9" s="306"/>
      <c r="C9" s="307"/>
      <c r="D9" s="306"/>
      <c r="E9" s="305"/>
      <c r="F9" s="305"/>
    </row>
    <row r="10" spans="1:7">
      <c r="A10" s="564"/>
      <c r="B10" s="306"/>
      <c r="C10" s="307"/>
      <c r="D10" s="306"/>
      <c r="E10" s="305"/>
      <c r="F10" s="305"/>
    </row>
    <row r="11" spans="1:7">
      <c r="A11" s="564"/>
      <c r="B11" s="306"/>
      <c r="C11" s="307"/>
      <c r="D11" s="306"/>
      <c r="E11" s="305"/>
      <c r="F11" s="305"/>
      <c r="G11" s="353"/>
    </row>
    <row r="12" spans="1:7" ht="17.149999999999999" customHeight="1">
      <c r="A12" s="564"/>
      <c r="B12" s="948"/>
      <c r="C12" s="307"/>
      <c r="D12" s="306"/>
      <c r="E12" s="305"/>
      <c r="F12" s="350"/>
      <c r="G12" s="2"/>
    </row>
    <row r="13" spans="1:7" ht="17.149999999999999" customHeight="1">
      <c r="A13" s="564"/>
      <c r="B13" s="948"/>
      <c r="C13" s="307"/>
      <c r="D13" s="306"/>
      <c r="E13" s="305"/>
      <c r="F13" s="350"/>
      <c r="G13" s="2"/>
    </row>
    <row r="14" spans="1:7" ht="17.149999999999999" customHeight="1">
      <c r="A14" s="564"/>
      <c r="B14" s="948"/>
      <c r="C14" s="308"/>
      <c r="D14" s="306"/>
      <c r="E14" s="305"/>
      <c r="F14" s="350"/>
      <c r="G14" s="2"/>
    </row>
    <row r="15" spans="1:7" ht="17.149999999999999" customHeight="1">
      <c r="A15" s="564"/>
      <c r="B15" s="948"/>
      <c r="C15" s="308"/>
      <c r="D15" s="306"/>
      <c r="E15" s="305"/>
      <c r="F15" s="350"/>
      <c r="G15" s="2"/>
    </row>
    <row r="16" spans="1:7" ht="17.149999999999999" customHeight="1">
      <c r="A16" s="564"/>
      <c r="B16" s="948"/>
      <c r="C16" s="308"/>
      <c r="D16" s="306"/>
      <c r="E16" s="305"/>
      <c r="F16" s="350"/>
      <c r="G16" s="2"/>
    </row>
    <row r="17" spans="1:7" ht="17.149999999999999" customHeight="1">
      <c r="A17" s="564"/>
      <c r="B17" s="948"/>
      <c r="C17" s="308"/>
      <c r="D17" s="306"/>
      <c r="E17" s="305"/>
      <c r="F17" s="350"/>
      <c r="G17" s="2"/>
    </row>
    <row r="18" spans="1:7" ht="17.149999999999999" customHeight="1">
      <c r="A18" s="564"/>
      <c r="B18" s="948"/>
      <c r="C18" s="308"/>
      <c r="D18" s="306"/>
      <c r="E18" s="305"/>
      <c r="F18" s="350"/>
      <c r="G18" s="2"/>
    </row>
    <row r="19" spans="1:7" ht="17.149999999999999" customHeight="1">
      <c r="A19" s="564"/>
      <c r="B19" s="948"/>
      <c r="C19" s="308"/>
      <c r="D19" s="306"/>
      <c r="E19" s="305"/>
      <c r="F19" s="350"/>
      <c r="G19" s="2"/>
    </row>
    <row r="20" spans="1:7" ht="17.149999999999999" customHeight="1">
      <c r="A20" s="564"/>
      <c r="B20" s="948"/>
      <c r="C20" s="307"/>
      <c r="D20" s="306"/>
      <c r="E20" s="305"/>
      <c r="F20" s="350"/>
      <c r="G20" s="2"/>
    </row>
    <row r="21" spans="1:7" ht="17.149999999999999" customHeight="1">
      <c r="A21" s="564"/>
      <c r="B21" s="948"/>
      <c r="C21" s="307"/>
      <c r="D21" s="306"/>
      <c r="E21" s="305"/>
      <c r="F21" s="350"/>
      <c r="G21" s="2"/>
    </row>
    <row r="22" spans="1:7" ht="17.149999999999999" customHeight="1">
      <c r="A22" s="564"/>
      <c r="B22" s="948"/>
      <c r="C22" s="307"/>
      <c r="D22" s="306"/>
      <c r="E22" s="305"/>
      <c r="F22" s="350"/>
      <c r="G22" s="2"/>
    </row>
    <row r="23" spans="1:7" ht="17.149999999999999" customHeight="1">
      <c r="A23" s="564"/>
      <c r="B23" s="948"/>
      <c r="C23" s="307"/>
      <c r="D23" s="306"/>
      <c r="E23" s="305"/>
      <c r="F23" s="350"/>
      <c r="G23" s="2"/>
    </row>
    <row r="24" spans="1:7" ht="17.149999999999999" customHeight="1">
      <c r="A24" s="564"/>
      <c r="B24" s="948"/>
      <c r="C24" s="307"/>
      <c r="D24" s="306"/>
      <c r="E24" s="305"/>
      <c r="F24" s="350"/>
      <c r="G24" s="2"/>
    </row>
    <row r="25" spans="1:7" ht="17.149999999999999" customHeight="1">
      <c r="A25" s="564"/>
      <c r="B25" s="948"/>
      <c r="C25" s="307"/>
      <c r="D25" s="306"/>
      <c r="E25" s="305"/>
      <c r="F25" s="350"/>
      <c r="G25" s="2"/>
    </row>
    <row r="26" spans="1:7" ht="17.149999999999999" customHeight="1">
      <c r="A26" s="564"/>
      <c r="B26" s="948"/>
      <c r="C26" s="307"/>
      <c r="D26" s="306"/>
      <c r="E26" s="305"/>
      <c r="F26" s="350"/>
      <c r="G26" s="2"/>
    </row>
    <row r="27" spans="1:7" ht="17.149999999999999" customHeight="1">
      <c r="A27" s="564"/>
      <c r="B27" s="953"/>
      <c r="C27" s="352"/>
      <c r="D27" s="285"/>
      <c r="E27" s="285"/>
      <c r="F27" s="288"/>
      <c r="G27" s="2"/>
    </row>
    <row r="28" spans="1:7" ht="17.149999999999999" customHeight="1">
      <c r="A28" s="954"/>
      <c r="B28" s="948"/>
      <c r="C28" s="307"/>
      <c r="D28" s="306"/>
      <c r="E28" s="306"/>
      <c r="F28" s="350"/>
      <c r="G28" s="2"/>
    </row>
    <row r="29" spans="1:7" ht="17.149999999999999" customHeight="1">
      <c r="A29" s="954"/>
      <c r="B29" s="948"/>
      <c r="C29" s="307"/>
      <c r="D29" s="306"/>
      <c r="E29" s="306"/>
      <c r="F29" s="350"/>
      <c r="G29" s="2"/>
    </row>
    <row r="30" spans="1:7" ht="17.149999999999999" customHeight="1">
      <c r="A30" s="954"/>
      <c r="B30" s="948"/>
      <c r="C30" s="307"/>
      <c r="D30" s="306"/>
      <c r="E30" s="306"/>
      <c r="F30" s="350"/>
      <c r="G30" s="2"/>
    </row>
    <row r="31" spans="1:7" ht="17.149999999999999" customHeight="1">
      <c r="A31" s="955"/>
      <c r="B31" s="953"/>
      <c r="C31" s="352"/>
      <c r="D31" s="285"/>
      <c r="E31" s="285"/>
      <c r="F31" s="288"/>
      <c r="G31" s="2"/>
    </row>
    <row r="32" spans="1:7" ht="17.149999999999999" customHeight="1">
      <c r="A32" s="955"/>
      <c r="B32" s="953"/>
      <c r="C32" s="352"/>
      <c r="D32" s="285"/>
      <c r="E32" s="285"/>
      <c r="F32" s="288"/>
      <c r="G32" s="2"/>
    </row>
    <row r="33" spans="1:7" ht="17.149999999999999" customHeight="1">
      <c r="A33" s="955"/>
      <c r="B33" s="953"/>
      <c r="C33" s="352"/>
      <c r="D33" s="285"/>
      <c r="E33" s="285"/>
      <c r="F33" s="288"/>
      <c r="G33" s="2"/>
    </row>
    <row r="34" spans="1:7" ht="17.149999999999999" customHeight="1">
      <c r="A34" s="955"/>
      <c r="B34" s="953"/>
      <c r="C34" s="352"/>
      <c r="D34" s="285"/>
      <c r="E34" s="285"/>
      <c r="F34" s="288"/>
      <c r="G34" s="2"/>
    </row>
    <row r="35" spans="1:7" ht="17.149999999999999" customHeight="1">
      <c r="A35" s="955"/>
      <c r="B35" s="953"/>
      <c r="C35" s="352"/>
      <c r="D35" s="285"/>
      <c r="E35" s="285"/>
      <c r="F35" s="288"/>
      <c r="G35" s="2"/>
    </row>
    <row r="36" spans="1:7" ht="17.149999999999999" customHeight="1">
      <c r="A36" s="955"/>
      <c r="B36" s="953"/>
      <c r="C36" s="352"/>
      <c r="D36" s="285"/>
      <c r="E36" s="285"/>
      <c r="F36" s="288"/>
      <c r="G36" s="2"/>
    </row>
    <row r="37" spans="1:7" ht="17.149999999999999" customHeight="1">
      <c r="A37" s="955"/>
      <c r="B37" s="953"/>
      <c r="C37" s="352"/>
      <c r="D37" s="285"/>
      <c r="E37" s="285"/>
      <c r="F37" s="288"/>
      <c r="G37" s="2"/>
    </row>
    <row r="38" spans="1:7" ht="17.149999999999999" customHeight="1">
      <c r="A38" s="955"/>
      <c r="B38" s="953"/>
      <c r="C38" s="352"/>
      <c r="D38" s="285"/>
      <c r="E38" s="285"/>
      <c r="F38" s="288"/>
      <c r="G38" s="2"/>
    </row>
    <row r="39" spans="1:7" ht="17.149999999999999" customHeight="1">
      <c r="A39" s="955"/>
      <c r="B39" s="953"/>
      <c r="C39" s="352"/>
      <c r="D39" s="285"/>
      <c r="E39" s="285"/>
      <c r="F39" s="288"/>
      <c r="G39" s="2"/>
    </row>
    <row r="40" spans="1:7" ht="17.149999999999999" customHeight="1">
      <c r="A40" s="955"/>
      <c r="B40" s="953"/>
      <c r="C40" s="352"/>
      <c r="D40" s="285"/>
      <c r="E40" s="285"/>
      <c r="F40" s="288"/>
      <c r="G40" s="2"/>
    </row>
    <row r="41" spans="1:7" ht="17.149999999999999" customHeight="1">
      <c r="A41" s="955"/>
      <c r="B41" s="948"/>
      <c r="C41" s="352"/>
      <c r="D41" s="285"/>
      <c r="E41" s="285"/>
      <c r="F41" s="350"/>
      <c r="G41" s="2"/>
    </row>
    <row r="42" spans="1:7" ht="17.149999999999999" customHeight="1">
      <c r="A42" s="955"/>
      <c r="B42" s="948"/>
      <c r="C42" s="352"/>
      <c r="D42" s="285"/>
      <c r="E42" s="285"/>
      <c r="F42" s="350"/>
      <c r="G42" s="2"/>
    </row>
    <row r="43" spans="1:7" ht="17.149999999999999" customHeight="1">
      <c r="A43" s="955"/>
      <c r="B43" s="948"/>
      <c r="C43" s="352"/>
      <c r="D43" s="285"/>
      <c r="E43" s="285"/>
      <c r="F43" s="350"/>
      <c r="G43" s="2"/>
    </row>
    <row r="44" spans="1:7" ht="17.149999999999999" customHeight="1">
      <c r="A44" s="955"/>
      <c r="B44" s="948"/>
      <c r="C44" s="352"/>
      <c r="D44" s="285"/>
      <c r="E44" s="285"/>
      <c r="F44" s="350"/>
      <c r="G44" s="2"/>
    </row>
    <row r="45" spans="1:7" ht="17.149999999999999" customHeight="1">
      <c r="A45" s="955"/>
      <c r="B45" s="948"/>
      <c r="C45" s="351"/>
      <c r="D45" s="285"/>
      <c r="E45" s="285"/>
      <c r="F45" s="350"/>
      <c r="G45" s="2"/>
    </row>
    <row r="46" spans="1:7" ht="17.149999999999999" customHeight="1">
      <c r="A46" s="955"/>
      <c r="B46" s="948"/>
      <c r="C46" s="351"/>
      <c r="D46" s="285"/>
      <c r="E46" s="285"/>
      <c r="F46" s="350"/>
      <c r="G46" s="2"/>
    </row>
    <row r="47" spans="1:7" ht="17.149999999999999" customHeight="1">
      <c r="A47" s="955"/>
      <c r="B47" s="948"/>
      <c r="C47" s="351"/>
      <c r="D47" s="285"/>
      <c r="E47" s="285"/>
      <c r="F47" s="350"/>
      <c r="G47" s="2"/>
    </row>
    <row r="48" spans="1:7" ht="17.149999999999999" customHeight="1">
      <c r="A48" s="955"/>
      <c r="B48" s="948"/>
      <c r="C48" s="351"/>
      <c r="D48" s="285"/>
      <c r="E48" s="285"/>
      <c r="F48" s="350"/>
      <c r="G48" s="2"/>
    </row>
    <row r="49" spans="1:7" ht="17.149999999999999" customHeight="1">
      <c r="A49" s="955"/>
      <c r="B49" s="948"/>
      <c r="C49" s="351"/>
      <c r="D49" s="285"/>
      <c r="E49" s="285"/>
      <c r="F49" s="350"/>
      <c r="G49" s="2"/>
    </row>
    <row r="50" spans="1:7" ht="17.149999999999999" customHeight="1">
      <c r="A50" s="955"/>
      <c r="B50" s="948"/>
      <c r="C50" s="351"/>
      <c r="D50" s="285"/>
      <c r="E50" s="285"/>
      <c r="F50" s="350"/>
      <c r="G50" s="2"/>
    </row>
    <row r="51" spans="1:7" ht="17.149999999999999" customHeight="1">
      <c r="A51" s="955"/>
      <c r="B51" s="948"/>
      <c r="C51" s="351"/>
      <c r="D51" s="285"/>
      <c r="E51" s="285"/>
      <c r="F51" s="285"/>
      <c r="G51" s="2"/>
    </row>
    <row r="52" spans="1:7" ht="17.149999999999999" customHeight="1">
      <c r="A52" s="955"/>
      <c r="B52" s="948"/>
      <c r="C52" s="351"/>
      <c r="D52" s="285"/>
      <c r="E52" s="285"/>
      <c r="F52" s="285"/>
      <c r="G52" s="2"/>
    </row>
    <row r="53" spans="1:7" ht="17.149999999999999" customHeight="1">
      <c r="A53" s="955"/>
      <c r="B53" s="948"/>
      <c r="C53" s="351"/>
      <c r="D53" s="285"/>
      <c r="E53" s="285"/>
      <c r="F53" s="285"/>
      <c r="G53" s="2"/>
    </row>
    <row r="54" spans="1:7" ht="17.149999999999999" customHeight="1">
      <c r="A54" s="955"/>
      <c r="B54" s="948"/>
      <c r="C54" s="351"/>
      <c r="D54" s="285"/>
      <c r="E54" s="285"/>
      <c r="F54" s="285"/>
      <c r="G54" s="2"/>
    </row>
    <row r="55" spans="1:7" ht="17.149999999999999" customHeight="1">
      <c r="A55" s="955"/>
      <c r="B55" s="948"/>
      <c r="C55" s="351"/>
      <c r="D55" s="285"/>
      <c r="E55" s="285"/>
      <c r="F55" s="285"/>
      <c r="G55" s="2"/>
    </row>
    <row r="56" spans="1:7" ht="17.149999999999999" customHeight="1">
      <c r="A56" s="955"/>
      <c r="B56" s="948"/>
      <c r="C56" s="351"/>
      <c r="D56" s="285"/>
      <c r="E56" s="285"/>
      <c r="F56" s="285"/>
      <c r="G56" s="2"/>
    </row>
    <row r="57" spans="1:7" ht="17.149999999999999" customHeight="1">
      <c r="A57" s="955"/>
      <c r="B57" s="948"/>
      <c r="C57" s="351"/>
      <c r="D57" s="285"/>
      <c r="E57" s="285"/>
      <c r="F57" s="285"/>
      <c r="G57" s="2"/>
    </row>
    <row r="58" spans="1:7" ht="17.149999999999999" customHeight="1">
      <c r="A58" s="955"/>
      <c r="B58" s="948"/>
      <c r="C58" s="351"/>
      <c r="D58" s="285"/>
      <c r="E58" s="285"/>
      <c r="F58" s="285"/>
      <c r="G58" s="2"/>
    </row>
    <row r="59" spans="1:7" ht="17.149999999999999" customHeight="1">
      <c r="A59" s="955"/>
      <c r="B59" s="948"/>
      <c r="C59" s="351"/>
      <c r="D59" s="285"/>
      <c r="E59" s="285"/>
      <c r="F59" s="285"/>
      <c r="G59" s="2"/>
    </row>
    <row r="60" spans="1:7" ht="17.149999999999999" customHeight="1">
      <c r="A60" s="955"/>
      <c r="B60" s="948"/>
      <c r="C60" s="351"/>
      <c r="D60" s="285"/>
      <c r="E60" s="285"/>
      <c r="F60" s="350"/>
      <c r="G60" s="2"/>
    </row>
    <row r="61" spans="1:7" ht="17.149999999999999" customHeight="1">
      <c r="A61" s="955"/>
      <c r="B61" s="948"/>
      <c r="C61" s="285"/>
      <c r="D61" s="285"/>
      <c r="E61" s="285"/>
      <c r="F61" s="285"/>
      <c r="G61" s="2"/>
    </row>
    <row r="62" spans="1:7" ht="17.149999999999999" customHeight="1">
      <c r="A62" s="955"/>
      <c r="B62" s="948"/>
      <c r="C62" s="285"/>
      <c r="D62" s="285"/>
      <c r="E62" s="285"/>
      <c r="F62" s="285"/>
      <c r="G62" s="2"/>
    </row>
    <row r="63" spans="1:7" ht="17.149999999999999" customHeight="1">
      <c r="A63" s="955"/>
      <c r="B63" s="948"/>
      <c r="C63" s="285"/>
      <c r="D63" s="285"/>
      <c r="E63" s="285"/>
      <c r="F63" s="285"/>
      <c r="G63" s="2"/>
    </row>
    <row r="64" spans="1:7" ht="17.149999999999999" customHeight="1">
      <c r="A64" s="341"/>
      <c r="B64" s="342"/>
      <c r="C64" s="243"/>
      <c r="D64" s="243"/>
      <c r="E64" s="243"/>
      <c r="F64" s="349"/>
      <c r="G64" s="2"/>
    </row>
    <row r="65" spans="1:7" ht="17.149999999999999" customHeight="1">
      <c r="A65" s="841"/>
      <c r="B65" s="348"/>
      <c r="C65" s="347"/>
      <c r="E65" s="346"/>
      <c r="F65" s="345"/>
      <c r="G65" s="2"/>
    </row>
    <row r="66" spans="1:7" ht="17.149999999999999" customHeight="1">
      <c r="A66" s="842"/>
      <c r="B66" s="348"/>
      <c r="C66" s="347"/>
      <c r="D66" s="346"/>
      <c r="E66" s="346"/>
      <c r="F66" s="345"/>
      <c r="G66" s="2"/>
    </row>
    <row r="67" spans="1:7" ht="17.149999999999999" customHeight="1">
      <c r="A67" s="842"/>
      <c r="B67" s="348"/>
      <c r="C67" s="347"/>
      <c r="D67" s="346"/>
      <c r="E67" s="346"/>
      <c r="F67" s="345"/>
      <c r="G67" s="2"/>
    </row>
    <row r="68" spans="1:7" ht="17.149999999999999" customHeight="1">
      <c r="A68" s="341"/>
      <c r="B68" s="342"/>
      <c r="C68" s="243"/>
      <c r="D68" s="243"/>
      <c r="E68" s="243"/>
      <c r="F68" s="237"/>
      <c r="G68" s="2"/>
    </row>
    <row r="69" spans="1:7" s="231" customFormat="1" ht="17.149999999999999" customHeight="1">
      <c r="A69" s="341"/>
      <c r="B69" s="342"/>
      <c r="C69" s="246"/>
      <c r="D69" s="243"/>
      <c r="E69" s="243"/>
      <c r="F69" s="243"/>
      <c r="G69" s="327"/>
    </row>
    <row r="70" spans="1:7" s="231" customFormat="1" ht="17.149999999999999" customHeight="1">
      <c r="A70" s="341"/>
      <c r="B70" s="342"/>
      <c r="C70" s="344"/>
      <c r="D70" s="243"/>
      <c r="E70" s="243"/>
      <c r="F70" s="243"/>
      <c r="G70" s="343"/>
    </row>
    <row r="71" spans="1:7" s="231" customFormat="1" ht="17.149999999999999" customHeight="1">
      <c r="A71" s="338"/>
      <c r="B71" s="337"/>
      <c r="C71" s="84"/>
      <c r="D71" s="237"/>
      <c r="E71" s="237"/>
      <c r="F71" s="237"/>
      <c r="G71" s="343"/>
    </row>
    <row r="72" spans="1:7" ht="17.149999999999999" customHeight="1">
      <c r="A72" s="341"/>
      <c r="B72" s="342"/>
      <c r="C72" s="246"/>
      <c r="D72" s="243"/>
      <c r="E72" s="243"/>
      <c r="F72" s="243"/>
      <c r="G72" s="2"/>
    </row>
    <row r="73" spans="1:7" s="231" customFormat="1" ht="17.149999999999999" customHeight="1">
      <c r="A73" s="341"/>
      <c r="B73" s="340"/>
      <c r="C73" s="246"/>
      <c r="D73" s="243"/>
      <c r="E73" s="243"/>
      <c r="F73" s="243"/>
      <c r="G73" s="327"/>
    </row>
    <row r="74" spans="1:7" s="231" customFormat="1" ht="17.149999999999999" customHeight="1">
      <c r="A74" s="341"/>
      <c r="B74" s="340"/>
      <c r="C74" s="246"/>
      <c r="D74" s="243"/>
      <c r="E74" s="243"/>
      <c r="F74" s="237"/>
      <c r="G74" s="327"/>
    </row>
    <row r="75" spans="1:7" s="231" customFormat="1" ht="17.149999999999999" customHeight="1">
      <c r="A75" s="338"/>
      <c r="B75" s="337"/>
      <c r="C75" s="84"/>
      <c r="D75" s="237"/>
      <c r="E75" s="237"/>
      <c r="F75" s="237"/>
      <c r="G75" s="327"/>
    </row>
    <row r="76" spans="1:7" s="322" customFormat="1" ht="17.149999999999999" customHeight="1">
      <c r="A76" s="338"/>
      <c r="B76" s="337"/>
      <c r="C76" s="336"/>
      <c r="D76" s="243"/>
      <c r="E76" s="336"/>
      <c r="F76" s="339"/>
      <c r="G76" s="331"/>
    </row>
    <row r="77" spans="1:7" s="322" customFormat="1" ht="17.149999999999999" customHeight="1">
      <c r="A77" s="338"/>
      <c r="B77" s="337"/>
      <c r="C77" s="336"/>
      <c r="D77" s="243"/>
      <c r="E77" s="336"/>
      <c r="F77" s="237"/>
      <c r="G77" s="331"/>
    </row>
    <row r="78" spans="1:7" s="231" customFormat="1" ht="17.149999999999999" customHeight="1">
      <c r="A78" s="333"/>
      <c r="B78" s="240"/>
      <c r="C78" s="237"/>
      <c r="D78" s="237"/>
      <c r="E78" s="237"/>
      <c r="F78" s="335"/>
      <c r="G78" s="327"/>
    </row>
    <row r="79" spans="1:7" s="231" customFormat="1" ht="17.149999999999999" customHeight="1">
      <c r="A79" s="329"/>
      <c r="B79" s="235"/>
      <c r="C79" s="315"/>
      <c r="D79" s="233"/>
      <c r="E79" s="233"/>
      <c r="F79" s="232"/>
      <c r="G79" s="327"/>
    </row>
    <row r="80" spans="1:7" ht="17.149999999999999" customHeight="1">
      <c r="A80" s="333"/>
      <c r="B80" s="240"/>
      <c r="C80" s="253"/>
      <c r="D80" s="244"/>
      <c r="E80" s="244"/>
      <c r="F80" s="311"/>
      <c r="G80" s="2"/>
    </row>
    <row r="81" spans="1:7" ht="17.149999999999999" customHeight="1">
      <c r="A81" s="330"/>
      <c r="B81" s="314"/>
      <c r="C81" s="253"/>
      <c r="D81" s="244"/>
      <c r="E81" s="244"/>
      <c r="F81" s="311"/>
      <c r="G81" s="2"/>
    </row>
    <row r="82" spans="1:7" s="231" customFormat="1" ht="17.149999999999999" customHeight="1">
      <c r="A82" s="329"/>
      <c r="B82" s="235"/>
      <c r="C82" s="315"/>
      <c r="D82" s="233"/>
      <c r="E82" s="233"/>
      <c r="F82" s="233"/>
      <c r="G82" s="327"/>
    </row>
    <row r="83" spans="1:7" s="231" customFormat="1" ht="17.149999999999999" customHeight="1">
      <c r="A83" s="329"/>
      <c r="B83" s="235"/>
      <c r="C83" s="317"/>
      <c r="D83" s="233"/>
      <c r="E83" s="233"/>
      <c r="F83" s="233"/>
      <c r="G83" s="327"/>
    </row>
    <row r="84" spans="1:7" ht="17.149999999999999" customHeight="1">
      <c r="A84" s="333"/>
      <c r="B84" s="240"/>
      <c r="C84" s="334"/>
      <c r="D84" s="252"/>
      <c r="E84" s="254"/>
      <c r="F84" s="254"/>
      <c r="G84" s="2"/>
    </row>
    <row r="85" spans="1:7" s="322" customFormat="1" ht="17.149999999999999" customHeight="1">
      <c r="A85" s="330"/>
      <c r="B85" s="314"/>
      <c r="C85" s="320"/>
      <c r="D85" s="319"/>
      <c r="E85" s="318"/>
      <c r="F85" s="318"/>
      <c r="G85" s="331"/>
    </row>
    <row r="86" spans="1:7" s="322" customFormat="1" ht="17.149999999999999" customHeight="1">
      <c r="A86" s="330"/>
      <c r="B86" s="314"/>
      <c r="C86" s="320"/>
      <c r="D86" s="319"/>
      <c r="E86" s="318"/>
      <c r="F86" s="318"/>
      <c r="G86" s="331"/>
    </row>
    <row r="87" spans="1:7" ht="17.149999999999999" customHeight="1">
      <c r="A87" s="333"/>
      <c r="B87" s="240"/>
      <c r="C87" s="85"/>
      <c r="D87" s="252"/>
      <c r="E87" s="254"/>
      <c r="F87" s="254"/>
      <c r="G87" s="2"/>
    </row>
    <row r="88" spans="1:7" s="322" customFormat="1" ht="17.149999999999999" customHeight="1">
      <c r="A88" s="330"/>
      <c r="B88" s="314"/>
      <c r="C88" s="332"/>
      <c r="D88" s="319"/>
      <c r="E88" s="318"/>
      <c r="F88" s="318"/>
      <c r="G88" s="331"/>
    </row>
    <row r="89" spans="1:7" s="231" customFormat="1" ht="17.149999999999999" customHeight="1">
      <c r="A89" s="329"/>
      <c r="B89" s="235"/>
      <c r="C89" s="317"/>
      <c r="D89" s="323"/>
      <c r="E89" s="233"/>
      <c r="F89" s="233"/>
      <c r="G89" s="327"/>
    </row>
    <row r="90" spans="1:7" s="322" customFormat="1" ht="17.149999999999999" customHeight="1">
      <c r="A90" s="330"/>
      <c r="B90" s="314"/>
      <c r="C90" s="320"/>
      <c r="D90" s="319"/>
      <c r="E90" s="318"/>
      <c r="F90" s="318"/>
      <c r="G90" s="331"/>
    </row>
    <row r="91" spans="1:7" ht="17.149999999999999" customHeight="1">
      <c r="A91" s="330"/>
      <c r="B91" s="314"/>
      <c r="C91" s="253"/>
      <c r="D91" s="244"/>
      <c r="E91" s="244"/>
      <c r="F91" s="311"/>
      <c r="G91" s="2"/>
    </row>
    <row r="92" spans="1:7" s="231" customFormat="1" ht="17.149999999999999" customHeight="1">
      <c r="A92" s="329"/>
      <c r="B92" s="235"/>
      <c r="C92" s="317"/>
      <c r="D92" s="323"/>
      <c r="E92" s="233"/>
      <c r="F92" s="233"/>
      <c r="G92" s="327"/>
    </row>
    <row r="93" spans="1:7" s="231" customFormat="1" ht="17.149999999999999" customHeight="1">
      <c r="A93" s="316"/>
      <c r="B93" s="328"/>
      <c r="C93" s="317"/>
      <c r="D93" s="323"/>
      <c r="E93" s="233"/>
      <c r="F93" s="233"/>
      <c r="G93" s="327"/>
    </row>
    <row r="94" spans="1:7" ht="17.149999999999999" customHeight="1">
      <c r="A94" s="313"/>
      <c r="B94" s="326"/>
      <c r="C94" s="85"/>
      <c r="D94" s="319"/>
      <c r="E94" s="318"/>
      <c r="F94" s="254"/>
    </row>
    <row r="95" spans="1:7" s="231" customFormat="1" ht="17.149999999999999" customHeight="1">
      <c r="A95" s="316"/>
      <c r="B95" s="325"/>
      <c r="C95" s="317"/>
      <c r="D95" s="323"/>
      <c r="E95" s="233"/>
      <c r="F95" s="233"/>
    </row>
    <row r="96" spans="1:7" s="231" customFormat="1" ht="17.149999999999999" customHeight="1">
      <c r="A96" s="316"/>
      <c r="B96" s="324"/>
      <c r="C96" s="317"/>
      <c r="D96" s="323"/>
      <c r="E96" s="233"/>
      <c r="F96" s="233"/>
    </row>
    <row r="97" spans="1:6" s="322" customFormat="1" ht="17.149999999999999" customHeight="1">
      <c r="A97" s="313"/>
      <c r="B97" s="314"/>
      <c r="C97" s="320"/>
      <c r="D97" s="319"/>
      <c r="E97" s="318"/>
      <c r="F97" s="318"/>
    </row>
    <row r="98" spans="1:6" s="2" customFormat="1" ht="17.149999999999999" customHeight="1">
      <c r="A98" s="321"/>
      <c r="B98" s="55"/>
      <c r="C98" s="85"/>
      <c r="D98" s="252"/>
      <c r="E98" s="254"/>
      <c r="F98" s="254"/>
    </row>
    <row r="99" spans="1:6" s="231" customFormat="1" ht="17.149999999999999" customHeight="1">
      <c r="A99" s="316"/>
      <c r="B99" s="235"/>
      <c r="C99" s="315"/>
      <c r="D99" s="233"/>
      <c r="E99" s="233"/>
      <c r="F99" s="233"/>
    </row>
    <row r="100" spans="1:6" s="231" customFormat="1" ht="17.149999999999999" customHeight="1">
      <c r="A100" s="316"/>
      <c r="B100" s="235"/>
      <c r="C100" s="317"/>
      <c r="D100" s="233"/>
      <c r="E100" s="233"/>
      <c r="F100" s="233"/>
    </row>
    <row r="101" spans="1:6" ht="17.149999999999999" customHeight="1">
      <c r="A101" s="313"/>
      <c r="B101" s="314"/>
      <c r="C101" s="320"/>
      <c r="D101" s="319"/>
      <c r="E101" s="318"/>
      <c r="F101" s="318"/>
    </row>
    <row r="102" spans="1:6" s="231" customFormat="1" ht="17.149999999999999" customHeight="1">
      <c r="A102" s="316"/>
      <c r="B102" s="235"/>
      <c r="C102" s="317"/>
      <c r="D102" s="233"/>
      <c r="E102" s="233"/>
      <c r="F102" s="233"/>
    </row>
    <row r="103" spans="1:6" s="231" customFormat="1" ht="17.149999999999999" customHeight="1">
      <c r="A103" s="316"/>
      <c r="B103" s="235"/>
      <c r="C103" s="315"/>
      <c r="D103" s="233"/>
      <c r="E103" s="233"/>
      <c r="F103" s="233"/>
    </row>
    <row r="104" spans="1:6" s="231" customFormat="1" ht="17.149999999999999" customHeight="1">
      <c r="A104" s="316"/>
      <c r="B104" s="235"/>
      <c r="C104" s="317"/>
      <c r="D104" s="233"/>
      <c r="E104" s="233"/>
      <c r="F104" s="233"/>
    </row>
    <row r="105" spans="1:6" s="231" customFormat="1" ht="17.149999999999999" customHeight="1">
      <c r="A105" s="316"/>
      <c r="B105" s="235"/>
      <c r="C105" s="315"/>
      <c r="D105" s="233"/>
      <c r="E105" s="233"/>
      <c r="F105" s="233"/>
    </row>
    <row r="106" spans="1:6" ht="17.149999999999999" customHeight="1">
      <c r="A106" s="313"/>
      <c r="B106" s="246"/>
      <c r="C106" s="253"/>
      <c r="D106" s="244"/>
      <c r="E106" s="244"/>
      <c r="F106" s="311"/>
    </row>
    <row r="107" spans="1:6" ht="17.149999999999999" customHeight="1">
      <c r="A107" s="313"/>
      <c r="B107" s="314"/>
      <c r="C107" s="253"/>
      <c r="D107" s="244"/>
      <c r="E107" s="244"/>
      <c r="F107" s="311"/>
    </row>
    <row r="108" spans="1:6" ht="25.4" customHeight="1">
      <c r="A108" s="313"/>
      <c r="B108" s="843"/>
      <c r="C108" s="55"/>
      <c r="D108" s="312"/>
      <c r="E108" s="312"/>
      <c r="F108" s="311"/>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I318"/>
  <sheetViews>
    <sheetView showGridLines="0" zoomScaleNormal="100" zoomScaleSheetLayoutView="100" workbookViewId="0">
      <selection activeCell="C4" sqref="C4"/>
    </sheetView>
  </sheetViews>
  <sheetFormatPr baseColWidth="10" defaultColWidth="11.26953125" defaultRowHeight="12.5"/>
  <cols>
    <col min="1" max="1" width="15.26953125" customWidth="1"/>
    <col min="2" max="2" width="19" customWidth="1"/>
    <col min="3" max="3" width="8.54296875" bestFit="1" customWidth="1"/>
    <col min="4" max="4" width="7.54296875" bestFit="1" customWidth="1"/>
    <col min="5" max="5" width="10.54296875" customWidth="1"/>
    <col min="6" max="6" width="10.26953125" bestFit="1" customWidth="1"/>
    <col min="7" max="9" width="10.54296875" customWidth="1"/>
  </cols>
  <sheetData>
    <row r="1" spans="1:9" ht="13">
      <c r="A1" s="6" t="s">
        <v>78</v>
      </c>
      <c r="B1" s="4"/>
      <c r="C1" s="4"/>
      <c r="D1" s="4"/>
      <c r="E1" s="4"/>
      <c r="F1" s="4"/>
      <c r="G1" s="4"/>
      <c r="H1" s="4"/>
      <c r="I1" s="4"/>
    </row>
    <row r="2" spans="1:9" ht="13" thickBot="1"/>
    <row r="3" spans="1:9" ht="34.5">
      <c r="A3" s="1373" t="s">
        <v>1545</v>
      </c>
      <c r="B3" s="1374" t="s">
        <v>1546</v>
      </c>
      <c r="C3" s="1374" t="s">
        <v>1547</v>
      </c>
      <c r="D3" s="1374" t="s">
        <v>1548</v>
      </c>
      <c r="E3" s="1375" t="s">
        <v>1549</v>
      </c>
      <c r="F3" s="1376" t="s">
        <v>1550</v>
      </c>
    </row>
    <row r="4" spans="1:9" ht="23">
      <c r="A4" s="1700" t="s">
        <v>1551</v>
      </c>
      <c r="B4" s="1701" t="s">
        <v>1552</v>
      </c>
      <c r="C4" s="1701" t="s">
        <v>1553</v>
      </c>
      <c r="D4" s="1702">
        <v>44622</v>
      </c>
      <c r="E4" s="1701">
        <v>256</v>
      </c>
      <c r="F4" s="1703">
        <v>0.72270000000000001</v>
      </c>
      <c r="G4" s="1366"/>
    </row>
    <row r="5" spans="1:9" ht="13" thickBot="1">
      <c r="A5" s="1367" t="s">
        <v>1834</v>
      </c>
      <c r="B5" s="1368"/>
      <c r="C5" s="1369"/>
      <c r="D5" s="1370"/>
      <c r="E5" s="1371"/>
      <c r="F5" s="1372"/>
    </row>
    <row r="6" spans="1:9">
      <c r="A6" s="1377"/>
      <c r="B6" s="1378"/>
      <c r="C6" s="1378"/>
      <c r="D6" s="1378" t="s">
        <v>1090</v>
      </c>
      <c r="E6" s="1379">
        <f>SUM(E4:E5)</f>
        <v>256</v>
      </c>
      <c r="F6" s="1380"/>
    </row>
    <row r="105" spans="1:3">
      <c r="A105">
        <v>1309</v>
      </c>
      <c r="C105" t="s">
        <v>891</v>
      </c>
    </row>
    <row r="116" spans="1:1">
      <c r="A116">
        <v>1318</v>
      </c>
    </row>
    <row r="173" spans="3:3">
      <c r="C173" t="s">
        <v>892</v>
      </c>
    </row>
    <row r="179" spans="1:3">
      <c r="C179" t="s">
        <v>892</v>
      </c>
    </row>
    <row r="180" spans="1:3">
      <c r="A180">
        <v>1563</v>
      </c>
    </row>
    <row r="181" spans="1:3">
      <c r="A181">
        <v>1600</v>
      </c>
    </row>
    <row r="191" spans="1:3">
      <c r="A191">
        <v>1608</v>
      </c>
    </row>
    <row r="192" spans="1:3">
      <c r="A192">
        <v>1609</v>
      </c>
      <c r="C192" t="s">
        <v>892</v>
      </c>
    </row>
    <row r="193" spans="1:3">
      <c r="A193">
        <v>1610</v>
      </c>
      <c r="C193" t="s">
        <v>893</v>
      </c>
    </row>
    <row r="212" spans="1:3">
      <c r="A212">
        <v>1830</v>
      </c>
      <c r="C212" t="s">
        <v>892</v>
      </c>
    </row>
    <row r="213" spans="1:3">
      <c r="A213">
        <v>1831</v>
      </c>
      <c r="C213" t="s">
        <v>892</v>
      </c>
    </row>
    <row r="214" spans="1:3">
      <c r="A214">
        <v>1832</v>
      </c>
      <c r="C214" t="s">
        <v>892</v>
      </c>
    </row>
    <row r="236" spans="1:3">
      <c r="A236">
        <v>2413</v>
      </c>
      <c r="C236" t="s">
        <v>894</v>
      </c>
    </row>
    <row r="237" spans="1:3">
      <c r="A237">
        <v>2414</v>
      </c>
      <c r="C237" t="s">
        <v>894</v>
      </c>
    </row>
    <row r="238" spans="1:3">
      <c r="A238">
        <v>2415</v>
      </c>
      <c r="C238" t="s">
        <v>894</v>
      </c>
    </row>
    <row r="253" spans="1:1">
      <c r="A253">
        <v>2514</v>
      </c>
    </row>
    <row r="285" spans="1:3">
      <c r="C285" t="s">
        <v>895</v>
      </c>
    </row>
    <row r="286" spans="1:3">
      <c r="A286">
        <v>2600</v>
      </c>
      <c r="C286" t="s">
        <v>892</v>
      </c>
    </row>
    <row r="290" spans="1:3">
      <c r="A290">
        <v>2612</v>
      </c>
      <c r="C290" t="s">
        <v>892</v>
      </c>
    </row>
    <row r="301" spans="1:3">
      <c r="A301">
        <v>2722</v>
      </c>
      <c r="C301" t="s">
        <v>896</v>
      </c>
    </row>
    <row r="302" spans="1:3">
      <c r="A302">
        <v>2723</v>
      </c>
      <c r="C302" t="s">
        <v>894</v>
      </c>
    </row>
    <row r="305" spans="1:3">
      <c r="A305">
        <v>2800</v>
      </c>
      <c r="C305" t="s">
        <v>894</v>
      </c>
    </row>
    <row r="316" spans="1:3">
      <c r="A316">
        <v>2837</v>
      </c>
      <c r="C316" t="s">
        <v>892</v>
      </c>
    </row>
    <row r="317" spans="1:3">
      <c r="A317">
        <v>2838</v>
      </c>
      <c r="C317" t="s">
        <v>894</v>
      </c>
    </row>
    <row r="318" spans="1:3">
      <c r="A318">
        <v>2839</v>
      </c>
      <c r="C318" t="s">
        <v>892</v>
      </c>
    </row>
  </sheetData>
  <pageMargins left="0.44" right="0.25" top="0.984251969" bottom="0.984251969" header="0.4921259845" footer="0.4921259845"/>
  <pageSetup paperSize="9"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N314"/>
  <sheetViews>
    <sheetView showGridLines="0" zoomScaleNormal="100" zoomScaleSheetLayoutView="100" workbookViewId="0">
      <selection activeCell="J18" sqref="J18"/>
    </sheetView>
  </sheetViews>
  <sheetFormatPr baseColWidth="10" defaultColWidth="11.26953125" defaultRowHeight="12.5"/>
  <cols>
    <col min="1" max="1" width="7.26953125" customWidth="1"/>
    <col min="2" max="3" width="9.26953125" customWidth="1"/>
    <col min="4" max="5" width="10.54296875" customWidth="1"/>
    <col min="6" max="6" width="10.26953125" bestFit="1" customWidth="1"/>
    <col min="7" max="7" width="10.54296875" customWidth="1"/>
    <col min="8" max="8" width="13.54296875" customWidth="1"/>
    <col min="9" max="9" width="10.54296875" customWidth="1"/>
  </cols>
  <sheetData>
    <row r="1" spans="1:14" ht="13">
      <c r="A1" s="6" t="s">
        <v>79</v>
      </c>
      <c r="B1" s="4"/>
      <c r="C1" s="4"/>
      <c r="D1" s="4"/>
      <c r="E1" s="4"/>
      <c r="F1" s="4"/>
      <c r="G1" s="4"/>
      <c r="H1" s="4"/>
      <c r="I1" s="4"/>
      <c r="J1" s="4"/>
    </row>
    <row r="2" spans="1:14" ht="13.5" customHeight="1">
      <c r="A2" s="359" t="s">
        <v>1554</v>
      </c>
    </row>
    <row r="3" spans="1:14" ht="13.4" customHeight="1">
      <c r="A3" s="1839" t="s">
        <v>1555</v>
      </c>
      <c r="B3" s="1840"/>
      <c r="C3" s="1840"/>
      <c r="D3" s="1841"/>
      <c r="E3" s="1842" t="s">
        <v>1556</v>
      </c>
      <c r="F3" s="1842"/>
      <c r="G3" s="1842"/>
    </row>
    <row r="4" spans="1:14" ht="24" customHeight="1">
      <c r="A4" s="357" t="s">
        <v>123</v>
      </c>
      <c r="B4" s="17" t="s">
        <v>124</v>
      </c>
      <c r="C4" s="1834" t="s">
        <v>1557</v>
      </c>
      <c r="D4" s="1835"/>
      <c r="E4" s="1327" t="s">
        <v>123</v>
      </c>
      <c r="F4" s="1327" t="s">
        <v>124</v>
      </c>
      <c r="G4" s="1327" t="s">
        <v>1557</v>
      </c>
    </row>
    <row r="5" spans="1:14">
      <c r="A5" s="698"/>
      <c r="B5" s="698"/>
      <c r="C5" s="1836" t="e">
        <f>(A5-B5)/B5</f>
        <v>#DIV/0!</v>
      </c>
      <c r="D5" s="1836"/>
      <c r="E5" s="698"/>
      <c r="F5" s="698"/>
      <c r="G5" s="1328" t="e">
        <f>(E5-F5)/F5</f>
        <v>#DIV/0!</v>
      </c>
      <c r="H5" s="1329"/>
      <c r="I5" s="1329"/>
      <c r="J5" s="1329"/>
      <c r="K5" s="1330"/>
    </row>
    <row r="6" spans="1:14">
      <c r="H6" s="1329"/>
      <c r="I6" s="1329"/>
      <c r="J6" s="1329"/>
      <c r="K6" s="1331"/>
    </row>
    <row r="9" spans="1:14" ht="25.5" customHeight="1">
      <c r="A9" s="1837" t="s">
        <v>1558</v>
      </c>
      <c r="B9" s="1838"/>
      <c r="C9" s="1838"/>
      <c r="D9" s="1838"/>
      <c r="E9" s="1838"/>
      <c r="F9" s="1838"/>
      <c r="G9" s="1838"/>
      <c r="H9" s="1838"/>
      <c r="I9" s="1838"/>
      <c r="J9" s="1838"/>
      <c r="K9" s="1838"/>
      <c r="L9" s="1332"/>
      <c r="M9" s="1332"/>
      <c r="N9" s="1332"/>
    </row>
    <row r="10" spans="1:14" ht="51.75" customHeight="1">
      <c r="A10" s="1333" t="s">
        <v>1559</v>
      </c>
      <c r="B10" s="1334" t="s">
        <v>1560</v>
      </c>
      <c r="C10" s="1334" t="s">
        <v>1561</v>
      </c>
      <c r="D10" s="1335" t="s">
        <v>1562</v>
      </c>
      <c r="E10" s="1336" t="s">
        <v>1563</v>
      </c>
      <c r="F10" s="1336" t="s">
        <v>1564</v>
      </c>
      <c r="G10" s="1336" t="s">
        <v>1565</v>
      </c>
      <c r="H10" s="1336" t="s">
        <v>1566</v>
      </c>
      <c r="I10" s="1336" t="s">
        <v>1567</v>
      </c>
      <c r="J10" s="1336" t="s">
        <v>1568</v>
      </c>
      <c r="K10" s="1336" t="s">
        <v>1569</v>
      </c>
      <c r="L10" s="1337" t="s">
        <v>1570</v>
      </c>
      <c r="M10" s="1337" t="s">
        <v>1403</v>
      </c>
      <c r="N10" s="1337" t="s">
        <v>1571</v>
      </c>
    </row>
    <row r="11" spans="1:14">
      <c r="A11" s="1338"/>
      <c r="B11" s="1339"/>
      <c r="C11" s="1339"/>
      <c r="D11" s="1340"/>
      <c r="E11" s="1340"/>
      <c r="F11" s="1339"/>
      <c r="G11" s="1340"/>
      <c r="H11" s="1341"/>
      <c r="I11" s="1341"/>
      <c r="J11" s="1342"/>
      <c r="K11" s="1343"/>
      <c r="L11" s="694"/>
      <c r="M11" s="698"/>
      <c r="N11" s="698"/>
    </row>
    <row r="12" spans="1:14" ht="25.5" customHeight="1">
      <c r="H12" s="1344"/>
      <c r="I12" s="1345"/>
    </row>
    <row r="101" spans="1:3">
      <c r="A101">
        <v>1309</v>
      </c>
      <c r="C101" t="s">
        <v>891</v>
      </c>
    </row>
    <row r="112" spans="1:3">
      <c r="A112">
        <v>1318</v>
      </c>
    </row>
    <row r="169" spans="1:3">
      <c r="C169" t="s">
        <v>892</v>
      </c>
    </row>
    <row r="175" spans="1:3">
      <c r="C175" t="s">
        <v>892</v>
      </c>
    </row>
    <row r="176" spans="1:3">
      <c r="A176">
        <v>1563</v>
      </c>
    </row>
    <row r="177" spans="1:3">
      <c r="A177">
        <v>1600</v>
      </c>
    </row>
    <row r="187" spans="1:3">
      <c r="A187">
        <v>1608</v>
      </c>
    </row>
    <row r="188" spans="1:3">
      <c r="A188">
        <v>1609</v>
      </c>
      <c r="C188" t="s">
        <v>892</v>
      </c>
    </row>
    <row r="189" spans="1:3">
      <c r="A189">
        <v>1610</v>
      </c>
      <c r="C189" t="s">
        <v>893</v>
      </c>
    </row>
    <row r="208" spans="1:3">
      <c r="A208">
        <v>1830</v>
      </c>
      <c r="C208" t="s">
        <v>892</v>
      </c>
    </row>
    <row r="209" spans="1:3">
      <c r="A209">
        <v>1831</v>
      </c>
      <c r="C209" t="s">
        <v>892</v>
      </c>
    </row>
    <row r="210" spans="1:3">
      <c r="A210">
        <v>1832</v>
      </c>
      <c r="C210" t="s">
        <v>892</v>
      </c>
    </row>
    <row r="232" spans="1:3">
      <c r="A232">
        <v>2413</v>
      </c>
      <c r="C232" t="s">
        <v>894</v>
      </c>
    </row>
    <row r="233" spans="1:3">
      <c r="A233">
        <v>2414</v>
      </c>
      <c r="C233" t="s">
        <v>894</v>
      </c>
    </row>
    <row r="234" spans="1:3">
      <c r="A234">
        <v>2415</v>
      </c>
      <c r="C234" t="s">
        <v>894</v>
      </c>
    </row>
    <row r="249" spans="1:1">
      <c r="A249">
        <v>2514</v>
      </c>
    </row>
    <row r="281" spans="1:3">
      <c r="C281" t="s">
        <v>895</v>
      </c>
    </row>
    <row r="282" spans="1:3">
      <c r="A282">
        <v>2600</v>
      </c>
      <c r="C282" t="s">
        <v>892</v>
      </c>
    </row>
    <row r="286" spans="1:3">
      <c r="A286">
        <v>2612</v>
      </c>
      <c r="C286" t="s">
        <v>892</v>
      </c>
    </row>
    <row r="297" spans="1:3">
      <c r="A297">
        <v>2722</v>
      </c>
      <c r="C297" t="s">
        <v>896</v>
      </c>
    </row>
    <row r="298" spans="1:3">
      <c r="A298">
        <v>2723</v>
      </c>
      <c r="C298" t="s">
        <v>894</v>
      </c>
    </row>
    <row r="301" spans="1:3">
      <c r="A301">
        <v>2800</v>
      </c>
      <c r="C301" t="s">
        <v>894</v>
      </c>
    </row>
    <row r="312" spans="1:3">
      <c r="A312">
        <v>2837</v>
      </c>
      <c r="C312" t="s">
        <v>892</v>
      </c>
    </row>
    <row r="313" spans="1:3">
      <c r="A313">
        <v>2838</v>
      </c>
      <c r="C313" t="s">
        <v>894</v>
      </c>
    </row>
    <row r="314" spans="1:3">
      <c r="A314">
        <v>2839</v>
      </c>
      <c r="C314" t="s">
        <v>892</v>
      </c>
    </row>
  </sheetData>
  <mergeCells count="5">
    <mergeCell ref="C4:D4"/>
    <mergeCell ref="C5:D5"/>
    <mergeCell ref="A9:K9"/>
    <mergeCell ref="A3:D3"/>
    <mergeCell ref="E3:G3"/>
  </mergeCells>
  <pageMargins left="0.44" right="0.25" top="0.984251969" bottom="0.984251969" header="0.4921259845" footer="0.4921259845"/>
  <pageSetup paperSize="9" scale="7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S322"/>
  <sheetViews>
    <sheetView showGridLines="0" zoomScaleNormal="100" zoomScaleSheetLayoutView="100" workbookViewId="0">
      <selection activeCell="K10" sqref="K10"/>
    </sheetView>
  </sheetViews>
  <sheetFormatPr baseColWidth="10" defaultColWidth="11.26953125" defaultRowHeight="12.5"/>
  <cols>
    <col min="1" max="1" width="10.54296875" customWidth="1"/>
    <col min="2" max="3" width="9.26953125" customWidth="1"/>
    <col min="4" max="4" width="14.54296875" customWidth="1"/>
    <col min="5" max="5" width="15.81640625" customWidth="1"/>
    <col min="6" max="6" width="10.26953125" bestFit="1" customWidth="1"/>
    <col min="7" max="7" width="14.54296875" customWidth="1"/>
    <col min="8" max="9" width="10.54296875" customWidth="1"/>
  </cols>
  <sheetData>
    <row r="1" spans="1:19" ht="13">
      <c r="A1" s="6" t="s">
        <v>80</v>
      </c>
      <c r="B1" s="6"/>
      <c r="C1" s="6"/>
      <c r="D1" s="4"/>
      <c r="E1" s="4"/>
      <c r="F1" s="4"/>
      <c r="G1" s="4"/>
      <c r="H1" s="4"/>
      <c r="I1" s="4"/>
      <c r="J1" s="4"/>
      <c r="K1" s="4"/>
      <c r="L1" s="4"/>
      <c r="M1" s="1346"/>
      <c r="N1" s="1346"/>
      <c r="O1" s="1346"/>
      <c r="P1" s="1346"/>
      <c r="Q1" s="1346"/>
      <c r="R1" s="1346"/>
      <c r="S1" s="1346"/>
    </row>
    <row r="2" spans="1:19" ht="13">
      <c r="A2" s="359" t="s">
        <v>1554</v>
      </c>
    </row>
    <row r="3" spans="1:19" ht="13.5" customHeight="1"/>
    <row r="4" spans="1:19" ht="13.4" customHeight="1">
      <c r="A4" s="1843" t="s">
        <v>1572</v>
      </c>
      <c r="B4" s="1843"/>
      <c r="C4" s="1843"/>
      <c r="D4" s="1843"/>
      <c r="E4" s="1843"/>
      <c r="F4" s="1843"/>
      <c r="G4" s="1843"/>
      <c r="H4" s="1843"/>
      <c r="I4" s="1843"/>
      <c r="K4" s="1843" t="s">
        <v>1573</v>
      </c>
      <c r="L4" s="1843"/>
      <c r="M4" s="1843"/>
      <c r="N4" s="1843"/>
      <c r="O4" s="1843"/>
      <c r="P4" s="1843"/>
      <c r="Q4" s="1843"/>
      <c r="R4" s="1843"/>
      <c r="S4" s="1843"/>
    </row>
    <row r="5" spans="1:19">
      <c r="A5" s="1845" t="s">
        <v>1574</v>
      </c>
      <c r="B5" s="1846"/>
      <c r="C5" s="1347" t="s">
        <v>1575</v>
      </c>
      <c r="D5" s="1844" t="s">
        <v>1576</v>
      </c>
      <c r="E5" s="1844"/>
      <c r="F5" s="1347" t="s">
        <v>1575</v>
      </c>
      <c r="G5" s="1844" t="s">
        <v>1577</v>
      </c>
      <c r="H5" s="1844"/>
      <c r="I5" s="1844"/>
      <c r="K5" s="1845" t="s">
        <v>1574</v>
      </c>
      <c r="L5" s="1846"/>
      <c r="M5" s="1347" t="s">
        <v>1575</v>
      </c>
      <c r="N5" s="1844" t="s">
        <v>1576</v>
      </c>
      <c r="O5" s="1844"/>
      <c r="P5" s="1347" t="s">
        <v>1575</v>
      </c>
      <c r="Q5" s="1844" t="s">
        <v>1578</v>
      </c>
      <c r="R5" s="1844"/>
      <c r="S5" s="1844"/>
    </row>
    <row r="6" spans="1:19">
      <c r="A6" s="1348" t="s">
        <v>123</v>
      </c>
      <c r="B6" s="1348" t="s">
        <v>1579</v>
      </c>
      <c r="C6" s="1348"/>
      <c r="D6" s="1348" t="s">
        <v>123</v>
      </c>
      <c r="E6" s="1348" t="s">
        <v>1579</v>
      </c>
      <c r="F6" s="1348"/>
      <c r="G6" s="1348" t="s">
        <v>123</v>
      </c>
      <c r="H6" s="1348" t="s">
        <v>124</v>
      </c>
      <c r="I6" s="1348" t="s">
        <v>1557</v>
      </c>
      <c r="K6" s="1348" t="s">
        <v>123</v>
      </c>
      <c r="L6" s="1348" t="s">
        <v>1579</v>
      </c>
      <c r="M6" s="1348"/>
      <c r="N6" s="1348" t="s">
        <v>123</v>
      </c>
      <c r="O6" s="1348" t="s">
        <v>1579</v>
      </c>
      <c r="P6" s="1348"/>
      <c r="Q6" s="1348" t="s">
        <v>123</v>
      </c>
      <c r="R6" s="1348" t="s">
        <v>124</v>
      </c>
      <c r="S6" s="1348" t="s">
        <v>1557</v>
      </c>
    </row>
    <row r="7" spans="1:19">
      <c r="A7" s="1349"/>
      <c r="B7" s="1349"/>
      <c r="C7" s="1350" t="e">
        <f>(A7-B7)/B7</f>
        <v>#DIV/0!</v>
      </c>
      <c r="D7" s="1351"/>
      <c r="E7" s="1351"/>
      <c r="F7" s="1350" t="e">
        <f>(D7-E7)/E7</f>
        <v>#DIV/0!</v>
      </c>
      <c r="G7" s="1352"/>
      <c r="H7" s="1352"/>
      <c r="I7" s="1350" t="e">
        <f>(G7-H7)/H7</f>
        <v>#DIV/0!</v>
      </c>
      <c r="K7" s="1353"/>
      <c r="L7" s="1353"/>
      <c r="M7" s="1350" t="e">
        <f>(K7-L7)/L7</f>
        <v>#DIV/0!</v>
      </c>
      <c r="N7" s="1354"/>
      <c r="O7" s="1354"/>
      <c r="P7" s="1350" t="e">
        <f>(N7-O7)/O7</f>
        <v>#DIV/0!</v>
      </c>
      <c r="Q7" s="1352"/>
      <c r="R7" s="1352"/>
      <c r="S7" s="1350" t="e">
        <f>(Q7-R7)/R7</f>
        <v>#DIV/0!</v>
      </c>
    </row>
    <row r="8" spans="1:19" ht="24" customHeight="1">
      <c r="I8" s="1355"/>
      <c r="J8" s="1356"/>
    </row>
    <row r="9" spans="1:19" ht="23.15" customHeight="1"/>
    <row r="10" spans="1:19">
      <c r="A10" s="795"/>
      <c r="B10" s="795"/>
      <c r="E10" s="795"/>
    </row>
    <row r="11" spans="1:19" ht="13">
      <c r="A11" s="359" t="s">
        <v>1580</v>
      </c>
      <c r="B11" s="359"/>
      <c r="C11" s="359"/>
      <c r="E11" t="s">
        <v>1581</v>
      </c>
    </row>
    <row r="12" spans="1:19" ht="13">
      <c r="A12" s="359" t="s">
        <v>1582</v>
      </c>
      <c r="B12" s="359"/>
      <c r="C12" s="359"/>
      <c r="E12" t="s">
        <v>1583</v>
      </c>
    </row>
    <row r="13" spans="1:19" ht="13">
      <c r="A13" s="359" t="s">
        <v>1584</v>
      </c>
      <c r="B13" s="359"/>
      <c r="C13" s="359"/>
      <c r="E13" t="s">
        <v>1585</v>
      </c>
    </row>
    <row r="14" spans="1:19" ht="13">
      <c r="A14" s="359" t="s">
        <v>1586</v>
      </c>
      <c r="B14" s="359"/>
      <c r="C14" s="359"/>
      <c r="E14" t="s">
        <v>1587</v>
      </c>
    </row>
    <row r="15" spans="1:19">
      <c r="E15" t="s">
        <v>1588</v>
      </c>
    </row>
    <row r="16" spans="1:19" ht="13">
      <c r="A16" s="359" t="s">
        <v>1589</v>
      </c>
      <c r="B16" s="359"/>
      <c r="C16" s="359"/>
      <c r="D16" s="795"/>
      <c r="E16" t="s">
        <v>1590</v>
      </c>
    </row>
    <row r="17" spans="1:14" ht="13">
      <c r="A17" s="359" t="s">
        <v>1591</v>
      </c>
      <c r="B17" s="359"/>
      <c r="C17" s="359"/>
      <c r="D17" s="795"/>
      <c r="E17" t="s">
        <v>1592</v>
      </c>
    </row>
    <row r="18" spans="1:14">
      <c r="N18" t="s">
        <v>1179</v>
      </c>
    </row>
    <row r="20" spans="1:14">
      <c r="B20" s="358"/>
    </row>
    <row r="109" spans="1:3">
      <c r="A109">
        <v>1309</v>
      </c>
      <c r="C109" t="s">
        <v>891</v>
      </c>
    </row>
    <row r="120" spans="1:1">
      <c r="A120">
        <v>1318</v>
      </c>
    </row>
    <row r="177" spans="1:3">
      <c r="C177" t="s">
        <v>892</v>
      </c>
    </row>
    <row r="183" spans="1:3">
      <c r="C183" t="s">
        <v>892</v>
      </c>
    </row>
    <row r="184" spans="1:3">
      <c r="A184">
        <v>1563</v>
      </c>
    </row>
    <row r="185" spans="1:3">
      <c r="A185">
        <v>1600</v>
      </c>
    </row>
    <row r="195" spans="1:3">
      <c r="A195">
        <v>1608</v>
      </c>
    </row>
    <row r="196" spans="1:3">
      <c r="A196">
        <v>1609</v>
      </c>
      <c r="C196" t="s">
        <v>892</v>
      </c>
    </row>
    <row r="197" spans="1:3">
      <c r="A197">
        <v>1610</v>
      </c>
      <c r="C197" t="s">
        <v>893</v>
      </c>
    </row>
    <row r="216" spans="1:3">
      <c r="A216">
        <v>1830</v>
      </c>
      <c r="C216" t="s">
        <v>892</v>
      </c>
    </row>
    <row r="217" spans="1:3">
      <c r="A217">
        <v>1831</v>
      </c>
      <c r="C217" t="s">
        <v>892</v>
      </c>
    </row>
    <row r="218" spans="1:3">
      <c r="A218">
        <v>1832</v>
      </c>
      <c r="C218" t="s">
        <v>892</v>
      </c>
    </row>
    <row r="240" spans="1:3">
      <c r="A240">
        <v>2413</v>
      </c>
      <c r="C240" t="s">
        <v>894</v>
      </c>
    </row>
    <row r="241" spans="1:3">
      <c r="A241">
        <v>2414</v>
      </c>
      <c r="C241" t="s">
        <v>894</v>
      </c>
    </row>
    <row r="242" spans="1:3">
      <c r="A242">
        <v>2415</v>
      </c>
      <c r="C242" t="s">
        <v>894</v>
      </c>
    </row>
    <row r="257" spans="1:1">
      <c r="A257">
        <v>2514</v>
      </c>
    </row>
    <row r="289" spans="1:3">
      <c r="C289" t="s">
        <v>895</v>
      </c>
    </row>
    <row r="290" spans="1:3">
      <c r="A290">
        <v>2600</v>
      </c>
      <c r="C290" t="s">
        <v>892</v>
      </c>
    </row>
    <row r="294" spans="1:3">
      <c r="A294">
        <v>2612</v>
      </c>
      <c r="C294" t="s">
        <v>892</v>
      </c>
    </row>
    <row r="305" spans="1:3">
      <c r="A305">
        <v>2722</v>
      </c>
      <c r="C305" t="s">
        <v>896</v>
      </c>
    </row>
    <row r="306" spans="1:3">
      <c r="A306">
        <v>2723</v>
      </c>
      <c r="C306" t="s">
        <v>894</v>
      </c>
    </row>
    <row r="309" spans="1:3">
      <c r="A309">
        <v>2800</v>
      </c>
      <c r="C309" t="s">
        <v>894</v>
      </c>
    </row>
    <row r="320" spans="1:3">
      <c r="A320">
        <v>2837</v>
      </c>
      <c r="C320" t="s">
        <v>892</v>
      </c>
    </row>
    <row r="321" spans="1:3">
      <c r="A321">
        <v>2838</v>
      </c>
      <c r="C321" t="s">
        <v>894</v>
      </c>
    </row>
    <row r="322" spans="1:3">
      <c r="A322">
        <v>2839</v>
      </c>
      <c r="C322" t="s">
        <v>892</v>
      </c>
    </row>
  </sheetData>
  <mergeCells count="8">
    <mergeCell ref="A4:I4"/>
    <mergeCell ref="K4:S4"/>
    <mergeCell ref="Q5:S5"/>
    <mergeCell ref="A5:B5"/>
    <mergeCell ref="D5:E5"/>
    <mergeCell ref="G5:I5"/>
    <mergeCell ref="K5:L5"/>
    <mergeCell ref="N5:O5"/>
  </mergeCells>
  <pageMargins left="0.44" right="0.25" top="0.984251969" bottom="0.984251969" header="0.4921259845" footer="0.4921259845"/>
  <pageSetup paperSize="9" scale="7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J67"/>
  <sheetViews>
    <sheetView zoomScale="70" zoomScaleNormal="70" workbookViewId="0">
      <selection activeCell="C63" sqref="C63"/>
    </sheetView>
  </sheetViews>
  <sheetFormatPr baseColWidth="10" defaultColWidth="11.26953125" defaultRowHeight="12.5"/>
  <cols>
    <col min="1" max="1" width="53.26953125" style="10" customWidth="1"/>
    <col min="2" max="2" width="9.54296875" customWidth="1"/>
    <col min="3" max="3" width="8.54296875" customWidth="1"/>
    <col min="4" max="5" width="10.54296875" customWidth="1"/>
    <col min="6" max="6" width="8.81640625" customWidth="1"/>
    <col min="7" max="7" width="9.54296875" customWidth="1"/>
  </cols>
  <sheetData>
    <row r="1" spans="1:10" ht="13">
      <c r="A1" s="6" t="s">
        <v>36</v>
      </c>
      <c r="B1" s="4"/>
      <c r="C1" s="4"/>
      <c r="D1" s="4"/>
      <c r="E1" s="4"/>
      <c r="F1" s="4"/>
      <c r="G1" s="4"/>
    </row>
    <row r="3" spans="1:10">
      <c r="A3" s="464" t="s">
        <v>144</v>
      </c>
      <c r="B3" s="882" t="s">
        <v>123</v>
      </c>
      <c r="C3" s="882" t="s">
        <v>124</v>
      </c>
      <c r="D3" s="882" t="s">
        <v>125</v>
      </c>
      <c r="E3" s="882" t="s">
        <v>126</v>
      </c>
      <c r="F3" s="882" t="s">
        <v>127</v>
      </c>
      <c r="G3" s="882" t="s">
        <v>128</v>
      </c>
    </row>
    <row r="4" spans="1:10" ht="13.4" customHeight="1">
      <c r="A4" s="459" t="s">
        <v>1593</v>
      </c>
      <c r="B4" s="799"/>
      <c r="C4" s="800"/>
      <c r="D4" s="801"/>
      <c r="E4" s="802"/>
      <c r="F4" s="799"/>
      <c r="G4" s="801"/>
    </row>
    <row r="5" spans="1:10" ht="13.4" customHeight="1">
      <c r="A5" s="803" t="s">
        <v>1594</v>
      </c>
      <c r="B5" s="700"/>
      <c r="C5" s="700"/>
      <c r="D5" s="804" t="str">
        <f t="shared" ref="D5:D16" si="0">IF(C5=0,"-",(B5-C5)/C5)</f>
        <v>-</v>
      </c>
      <c r="E5" s="54"/>
      <c r="F5" s="54"/>
      <c r="G5" s="805" t="str">
        <f t="shared" ref="G5:G16" si="1">IF(F5=0,"-",(E5-F5)/F5)</f>
        <v>-</v>
      </c>
    </row>
    <row r="6" spans="1:10" ht="13.4" customHeight="1">
      <c r="A6" s="803" t="s">
        <v>1595</v>
      </c>
      <c r="B6" s="697"/>
      <c r="C6" s="697"/>
      <c r="D6" s="804" t="str">
        <f t="shared" si="0"/>
        <v>-</v>
      </c>
      <c r="E6" s="693"/>
      <c r="F6" s="693"/>
      <c r="G6" s="805" t="str">
        <f t="shared" si="1"/>
        <v>-</v>
      </c>
    </row>
    <row r="7" spans="1:10" ht="13.4" customHeight="1">
      <c r="A7" s="803" t="s">
        <v>1596</v>
      </c>
      <c r="B7" s="697"/>
      <c r="C7" s="697"/>
      <c r="D7" s="804" t="str">
        <f t="shared" si="0"/>
        <v>-</v>
      </c>
      <c r="E7" s="693"/>
      <c r="F7" s="693"/>
      <c r="G7" s="805" t="str">
        <f t="shared" si="1"/>
        <v>-</v>
      </c>
    </row>
    <row r="8" spans="1:10" ht="13.4" customHeight="1">
      <c r="A8" s="803" t="s">
        <v>1597</v>
      </c>
      <c r="B8" s="697"/>
      <c r="C8" s="697"/>
      <c r="D8" s="804" t="str">
        <f t="shared" si="0"/>
        <v>-</v>
      </c>
      <c r="E8" s="693"/>
      <c r="F8" s="693"/>
      <c r="G8" s="805" t="str">
        <f t="shared" si="1"/>
        <v>-</v>
      </c>
    </row>
    <row r="9" spans="1:10" ht="13.4" customHeight="1">
      <c r="A9" s="803" t="s">
        <v>1598</v>
      </c>
      <c r="B9" s="697"/>
      <c r="C9" s="697"/>
      <c r="D9" s="804" t="str">
        <f t="shared" si="0"/>
        <v>-</v>
      </c>
      <c r="E9" s="693"/>
      <c r="F9" s="693"/>
      <c r="G9" s="805" t="str">
        <f t="shared" si="1"/>
        <v>-</v>
      </c>
      <c r="J9" s="463"/>
    </row>
    <row r="10" spans="1:10" ht="13.4" customHeight="1">
      <c r="A10" s="803" t="s">
        <v>1599</v>
      </c>
      <c r="B10" s="697"/>
      <c r="C10" s="697"/>
      <c r="D10" s="804" t="str">
        <f t="shared" si="0"/>
        <v>-</v>
      </c>
      <c r="E10" s="693"/>
      <c r="F10" s="693"/>
      <c r="G10" s="805" t="str">
        <f t="shared" si="1"/>
        <v>-</v>
      </c>
    </row>
    <row r="11" spans="1:10" ht="13.4" customHeight="1">
      <c r="A11" s="806" t="s">
        <v>1600</v>
      </c>
      <c r="B11" s="697"/>
      <c r="C11" s="697"/>
      <c r="D11" s="804" t="str">
        <f t="shared" si="0"/>
        <v>-</v>
      </c>
      <c r="E11" s="693"/>
      <c r="F11" s="693"/>
      <c r="G11" s="805" t="str">
        <f t="shared" si="1"/>
        <v>-</v>
      </c>
    </row>
    <row r="12" spans="1:10" ht="13.4" customHeight="1">
      <c r="A12" s="803" t="s">
        <v>1601</v>
      </c>
      <c r="B12" s="697"/>
      <c r="C12" s="697"/>
      <c r="D12" s="804" t="str">
        <f t="shared" si="0"/>
        <v>-</v>
      </c>
      <c r="E12" s="693"/>
      <c r="F12" s="693"/>
      <c r="G12" s="805" t="str">
        <f t="shared" si="1"/>
        <v>-</v>
      </c>
    </row>
    <row r="13" spans="1:10" ht="13.4" customHeight="1">
      <c r="A13" s="803" t="s">
        <v>1602</v>
      </c>
      <c r="B13" s="697"/>
      <c r="C13" s="697"/>
      <c r="D13" s="804" t="str">
        <f t="shared" si="0"/>
        <v>-</v>
      </c>
      <c r="E13" s="693"/>
      <c r="F13" s="693"/>
      <c r="G13" s="805" t="str">
        <f t="shared" si="1"/>
        <v>-</v>
      </c>
    </row>
    <row r="14" spans="1:10" ht="13.4" customHeight="1">
      <c r="A14" s="803" t="s">
        <v>1603</v>
      </c>
      <c r="B14" s="697"/>
      <c r="C14" s="697"/>
      <c r="D14" s="804" t="str">
        <f t="shared" si="0"/>
        <v>-</v>
      </c>
      <c r="E14" s="693"/>
      <c r="F14" s="693"/>
      <c r="G14" s="805" t="str">
        <f t="shared" si="1"/>
        <v>-</v>
      </c>
    </row>
    <row r="15" spans="1:10" ht="13.4" customHeight="1">
      <c r="A15" s="803" t="s">
        <v>1604</v>
      </c>
      <c r="B15" s="697"/>
      <c r="C15" s="697"/>
      <c r="D15" s="804" t="str">
        <f t="shared" si="0"/>
        <v>-</v>
      </c>
      <c r="E15" s="693"/>
      <c r="F15" s="693"/>
      <c r="G15" s="805" t="str">
        <f t="shared" si="1"/>
        <v>-</v>
      </c>
    </row>
    <row r="16" spans="1:10" ht="13.4" customHeight="1">
      <c r="A16" s="461" t="s">
        <v>1605</v>
      </c>
      <c r="B16" s="807">
        <f>SUM(B5:B15)</f>
        <v>0</v>
      </c>
      <c r="C16" s="807">
        <f>SUM(C5:C15)</f>
        <v>0</v>
      </c>
      <c r="D16" s="805" t="str">
        <f t="shared" si="0"/>
        <v>-</v>
      </c>
      <c r="E16" s="462">
        <f>SUM(E5:E15)</f>
        <v>0</v>
      </c>
      <c r="F16" s="462">
        <f>SUM(F5:F15)</f>
        <v>0</v>
      </c>
      <c r="G16" s="805" t="str">
        <f t="shared" si="1"/>
        <v>-</v>
      </c>
    </row>
    <row r="17" spans="1:7" ht="13.4" customHeight="1">
      <c r="A17" s="459" t="s">
        <v>1606</v>
      </c>
      <c r="B17" s="799"/>
      <c r="C17" s="799"/>
      <c r="D17" s="801"/>
      <c r="E17" s="802"/>
      <c r="F17" s="802"/>
      <c r="G17" s="801"/>
    </row>
    <row r="18" spans="1:7" ht="13.4" customHeight="1">
      <c r="A18" s="803" t="s">
        <v>1594</v>
      </c>
      <c r="B18" s="696"/>
      <c r="C18" s="696"/>
      <c r="D18" s="804" t="str">
        <f t="shared" ref="D18:D29" si="2">IF(C18=0,"-",(B18-C18)/C18)</f>
        <v>-</v>
      </c>
      <c r="E18" s="54"/>
      <c r="F18" s="54"/>
      <c r="G18" s="805" t="str">
        <f t="shared" ref="G18:G29" si="3">IF(F18=0,"-",(E18-F18)/F18)</f>
        <v>-</v>
      </c>
    </row>
    <row r="19" spans="1:7" ht="13.4" customHeight="1">
      <c r="A19" s="803" t="s">
        <v>1595</v>
      </c>
      <c r="B19" s="699"/>
      <c r="C19" s="699"/>
      <c r="D19" s="804" t="str">
        <f t="shared" si="2"/>
        <v>-</v>
      </c>
      <c r="E19" s="693"/>
      <c r="F19" s="693"/>
      <c r="G19" s="805" t="str">
        <f t="shared" si="3"/>
        <v>-</v>
      </c>
    </row>
    <row r="20" spans="1:7" ht="13.4" customHeight="1">
      <c r="A20" s="803" t="s">
        <v>1596</v>
      </c>
      <c r="B20" s="699"/>
      <c r="C20" s="699"/>
      <c r="D20" s="804" t="str">
        <f t="shared" si="2"/>
        <v>-</v>
      </c>
      <c r="E20" s="693"/>
      <c r="F20" s="693"/>
      <c r="G20" s="805" t="str">
        <f t="shared" si="3"/>
        <v>-</v>
      </c>
    </row>
    <row r="21" spans="1:7" ht="13.4" customHeight="1">
      <c r="A21" s="803" t="s">
        <v>1597</v>
      </c>
      <c r="B21" s="699"/>
      <c r="C21" s="699"/>
      <c r="D21" s="804" t="str">
        <f t="shared" si="2"/>
        <v>-</v>
      </c>
      <c r="E21" s="693"/>
      <c r="F21" s="693"/>
      <c r="G21" s="805" t="str">
        <f t="shared" si="3"/>
        <v>-</v>
      </c>
    </row>
    <row r="22" spans="1:7" ht="13.4" customHeight="1">
      <c r="A22" s="803" t="s">
        <v>1598</v>
      </c>
      <c r="B22" s="699"/>
      <c r="C22" s="699"/>
      <c r="D22" s="804" t="str">
        <f t="shared" si="2"/>
        <v>-</v>
      </c>
      <c r="E22" s="693"/>
      <c r="F22" s="693"/>
      <c r="G22" s="805" t="str">
        <f t="shared" si="3"/>
        <v>-</v>
      </c>
    </row>
    <row r="23" spans="1:7" ht="13.4" customHeight="1">
      <c r="A23" s="803" t="s">
        <v>1599</v>
      </c>
      <c r="B23" s="699"/>
      <c r="C23" s="699"/>
      <c r="D23" s="804" t="str">
        <f t="shared" si="2"/>
        <v>-</v>
      </c>
      <c r="E23" s="693"/>
      <c r="F23" s="693"/>
      <c r="G23" s="805" t="str">
        <f t="shared" si="3"/>
        <v>-</v>
      </c>
    </row>
    <row r="24" spans="1:7" ht="13.4" customHeight="1">
      <c r="A24" s="803" t="s">
        <v>1607</v>
      </c>
      <c r="B24" s="699"/>
      <c r="C24" s="699"/>
      <c r="D24" s="804" t="str">
        <f t="shared" si="2"/>
        <v>-</v>
      </c>
      <c r="E24" s="693"/>
      <c r="F24" s="693"/>
      <c r="G24" s="805" t="str">
        <f t="shared" si="3"/>
        <v>-</v>
      </c>
    </row>
    <row r="25" spans="1:7" ht="13.4" customHeight="1">
      <c r="A25" s="803" t="s">
        <v>1601</v>
      </c>
      <c r="B25" s="699"/>
      <c r="C25" s="699"/>
      <c r="D25" s="804" t="str">
        <f t="shared" si="2"/>
        <v>-</v>
      </c>
      <c r="E25" s="693"/>
      <c r="F25" s="693"/>
      <c r="G25" s="805" t="str">
        <f t="shared" si="3"/>
        <v>-</v>
      </c>
    </row>
    <row r="26" spans="1:7" ht="13.4" customHeight="1">
      <c r="A26" s="803" t="s">
        <v>1602</v>
      </c>
      <c r="B26" s="699"/>
      <c r="C26" s="699"/>
      <c r="D26" s="804" t="str">
        <f t="shared" si="2"/>
        <v>-</v>
      </c>
      <c r="E26" s="693"/>
      <c r="F26" s="693"/>
      <c r="G26" s="805" t="str">
        <f t="shared" si="3"/>
        <v>-</v>
      </c>
    </row>
    <row r="27" spans="1:7" ht="13.4" customHeight="1">
      <c r="A27" s="803" t="s">
        <v>1603</v>
      </c>
      <c r="B27" s="699"/>
      <c r="C27" s="699"/>
      <c r="D27" s="804" t="str">
        <f t="shared" si="2"/>
        <v>-</v>
      </c>
      <c r="E27" s="693"/>
      <c r="F27" s="693"/>
      <c r="G27" s="805" t="str">
        <f t="shared" si="3"/>
        <v>-</v>
      </c>
    </row>
    <row r="28" spans="1:7" ht="13.4" customHeight="1">
      <c r="A28" s="803" t="s">
        <v>1604</v>
      </c>
      <c r="B28" s="699"/>
      <c r="C28" s="699"/>
      <c r="D28" s="804" t="str">
        <f t="shared" si="2"/>
        <v>-</v>
      </c>
      <c r="E28" s="693"/>
      <c r="F28" s="693"/>
      <c r="G28" s="805" t="str">
        <f t="shared" si="3"/>
        <v>-</v>
      </c>
    </row>
    <row r="29" spans="1:7" ht="13.4" customHeight="1">
      <c r="A29" s="461" t="s">
        <v>1608</v>
      </c>
      <c r="B29" s="807">
        <f>SUM(B18:B28)</f>
        <v>0</v>
      </c>
      <c r="C29" s="807">
        <f>SUM(C18:C28)</f>
        <v>0</v>
      </c>
      <c r="D29" s="805" t="str">
        <f t="shared" si="2"/>
        <v>-</v>
      </c>
      <c r="E29" s="462">
        <f>SUM(E18:E28)</f>
        <v>0</v>
      </c>
      <c r="F29" s="462">
        <f>SUM(F18:F28)</f>
        <v>0</v>
      </c>
      <c r="G29" s="805" t="str">
        <f t="shared" si="3"/>
        <v>-</v>
      </c>
    </row>
    <row r="30" spans="1:7" ht="13.4" customHeight="1">
      <c r="A30" s="459" t="s">
        <v>1609</v>
      </c>
      <c r="B30" s="799"/>
      <c r="C30" s="799"/>
      <c r="D30" s="801"/>
      <c r="E30" s="802"/>
      <c r="F30" s="802"/>
      <c r="G30" s="801"/>
    </row>
    <row r="31" spans="1:7" ht="13.4" customHeight="1">
      <c r="A31" s="803" t="s">
        <v>1594</v>
      </c>
      <c r="B31" s="696"/>
      <c r="C31" s="696"/>
      <c r="D31" s="804" t="str">
        <f t="shared" ref="D31:D52" si="4">IF(C31=0,"-",(B31-C31)/C31)</f>
        <v>-</v>
      </c>
      <c r="E31" s="54"/>
      <c r="F31" s="54"/>
      <c r="G31" s="805" t="str">
        <f t="shared" ref="G31:G43" si="5">IF(F31=0,"-",(E31-F31)/F31)</f>
        <v>-</v>
      </c>
    </row>
    <row r="32" spans="1:7" ht="13.4" customHeight="1">
      <c r="A32" s="803" t="s">
        <v>1595</v>
      </c>
      <c r="B32" s="697"/>
      <c r="C32" s="697"/>
      <c r="D32" s="804" t="str">
        <f t="shared" si="4"/>
        <v>-</v>
      </c>
      <c r="E32" s="693"/>
      <c r="F32" s="693"/>
      <c r="G32" s="805" t="str">
        <f t="shared" si="5"/>
        <v>-</v>
      </c>
    </row>
    <row r="33" spans="1:7" ht="13.4" customHeight="1">
      <c r="A33" s="803" t="s">
        <v>1596</v>
      </c>
      <c r="B33" s="697"/>
      <c r="C33" s="697"/>
      <c r="D33" s="804" t="str">
        <f t="shared" si="4"/>
        <v>-</v>
      </c>
      <c r="E33" s="693"/>
      <c r="F33" s="693"/>
      <c r="G33" s="805" t="str">
        <f t="shared" si="5"/>
        <v>-</v>
      </c>
    </row>
    <row r="34" spans="1:7" ht="13.4" customHeight="1">
      <c r="A34" s="803" t="s">
        <v>1597</v>
      </c>
      <c r="B34" s="697"/>
      <c r="C34" s="697"/>
      <c r="D34" s="804" t="str">
        <f t="shared" si="4"/>
        <v>-</v>
      </c>
      <c r="E34" s="693"/>
      <c r="F34" s="693"/>
      <c r="G34" s="805" t="str">
        <f t="shared" si="5"/>
        <v>-</v>
      </c>
    </row>
    <row r="35" spans="1:7" ht="13.4" customHeight="1">
      <c r="A35" s="803" t="s">
        <v>1598</v>
      </c>
      <c r="B35" s="697"/>
      <c r="C35" s="697"/>
      <c r="D35" s="804" t="str">
        <f t="shared" si="4"/>
        <v>-</v>
      </c>
      <c r="E35" s="693"/>
      <c r="F35" s="693"/>
      <c r="G35" s="805" t="str">
        <f t="shared" si="5"/>
        <v>-</v>
      </c>
    </row>
    <row r="36" spans="1:7" ht="13.4" customHeight="1">
      <c r="A36" s="803" t="s">
        <v>1599</v>
      </c>
      <c r="B36" s="697"/>
      <c r="C36" s="697"/>
      <c r="D36" s="804" t="str">
        <f t="shared" si="4"/>
        <v>-</v>
      </c>
      <c r="E36" s="693"/>
      <c r="F36" s="693"/>
      <c r="G36" s="805" t="str">
        <f t="shared" si="5"/>
        <v>-</v>
      </c>
    </row>
    <row r="37" spans="1:7" ht="13.4" customHeight="1">
      <c r="A37" s="803" t="s">
        <v>1607</v>
      </c>
      <c r="B37" s="697"/>
      <c r="C37" s="697"/>
      <c r="D37" s="804" t="str">
        <f t="shared" si="4"/>
        <v>-</v>
      </c>
      <c r="E37" s="693"/>
      <c r="F37" s="693"/>
      <c r="G37" s="805" t="str">
        <f t="shared" si="5"/>
        <v>-</v>
      </c>
    </row>
    <row r="38" spans="1:7" ht="13.4" customHeight="1">
      <c r="A38" s="803" t="s">
        <v>1601</v>
      </c>
      <c r="B38" s="697"/>
      <c r="C38" s="697"/>
      <c r="D38" s="804" t="str">
        <f t="shared" si="4"/>
        <v>-</v>
      </c>
      <c r="E38" s="693"/>
      <c r="F38" s="693"/>
      <c r="G38" s="805" t="str">
        <f t="shared" si="5"/>
        <v>-</v>
      </c>
    </row>
    <row r="39" spans="1:7" ht="13.4" customHeight="1">
      <c r="A39" s="803" t="s">
        <v>1602</v>
      </c>
      <c r="B39" s="697"/>
      <c r="C39" s="697"/>
      <c r="D39" s="804" t="str">
        <f t="shared" si="4"/>
        <v>-</v>
      </c>
      <c r="E39" s="693"/>
      <c r="F39" s="693"/>
      <c r="G39" s="805" t="str">
        <f t="shared" si="5"/>
        <v>-</v>
      </c>
    </row>
    <row r="40" spans="1:7" ht="13.4" customHeight="1">
      <c r="A40" s="803" t="s">
        <v>1603</v>
      </c>
      <c r="B40" s="697"/>
      <c r="C40" s="697"/>
      <c r="D40" s="804" t="str">
        <f t="shared" si="4"/>
        <v>-</v>
      </c>
      <c r="E40" s="693"/>
      <c r="F40" s="693"/>
      <c r="G40" s="805" t="str">
        <f t="shared" si="5"/>
        <v>-</v>
      </c>
    </row>
    <row r="41" spans="1:7" ht="13.4" customHeight="1">
      <c r="A41" s="803" t="s">
        <v>1604</v>
      </c>
      <c r="B41" s="697"/>
      <c r="C41" s="697"/>
      <c r="D41" s="804" t="str">
        <f t="shared" si="4"/>
        <v>-</v>
      </c>
      <c r="E41" s="693"/>
      <c r="F41" s="693"/>
      <c r="G41" s="805" t="str">
        <f t="shared" si="5"/>
        <v>-</v>
      </c>
    </row>
    <row r="42" spans="1:7" ht="13.4" customHeight="1">
      <c r="A42" s="461" t="s">
        <v>1610</v>
      </c>
      <c r="B42" s="693"/>
      <c r="C42" s="693"/>
      <c r="D42" s="805" t="str">
        <f t="shared" si="4"/>
        <v>-</v>
      </c>
      <c r="E42" s="693"/>
      <c r="F42" s="693"/>
      <c r="G42" s="805" t="str">
        <f t="shared" si="5"/>
        <v>-</v>
      </c>
    </row>
    <row r="43" spans="1:7" ht="13.4" customHeight="1">
      <c r="A43" s="460" t="s">
        <v>1611</v>
      </c>
      <c r="B43" s="807"/>
      <c r="C43" s="807"/>
      <c r="D43" s="805" t="str">
        <f t="shared" si="4"/>
        <v>-</v>
      </c>
      <c r="E43" s="808">
        <f>SUM(E16,E29,E42)</f>
        <v>0</v>
      </c>
      <c r="F43" s="808">
        <f>SUM(F16,F29,F42)</f>
        <v>0</v>
      </c>
      <c r="G43" s="805" t="str">
        <f t="shared" si="5"/>
        <v>-</v>
      </c>
    </row>
    <row r="44" spans="1:7" ht="13.4" customHeight="1">
      <c r="A44" s="459" t="s">
        <v>1612</v>
      </c>
      <c r="B44" s="799"/>
      <c r="C44" s="799"/>
      <c r="D44" s="801" t="str">
        <f t="shared" si="4"/>
        <v>-</v>
      </c>
      <c r="E44" s="802"/>
      <c r="F44" s="802"/>
      <c r="G44" s="801"/>
    </row>
    <row r="45" spans="1:7" ht="13.4" customHeight="1">
      <c r="A45" s="803" t="s">
        <v>1613</v>
      </c>
      <c r="B45" s="54"/>
      <c r="C45" s="54"/>
      <c r="D45" s="805" t="str">
        <f t="shared" si="4"/>
        <v>-</v>
      </c>
      <c r="E45" s="54"/>
      <c r="F45" s="54"/>
      <c r="G45" s="805" t="str">
        <f t="shared" ref="G45:G52" si="6">IF(F45=0,"-",(E45-F45)/F45)</f>
        <v>-</v>
      </c>
    </row>
    <row r="46" spans="1:7" ht="13.4" customHeight="1">
      <c r="A46" s="803" t="s">
        <v>1614</v>
      </c>
      <c r="B46" s="693"/>
      <c r="C46" s="693"/>
      <c r="D46" s="805" t="str">
        <f t="shared" si="4"/>
        <v>-</v>
      </c>
      <c r="E46" s="693"/>
      <c r="F46" s="693"/>
      <c r="G46" s="805" t="str">
        <f t="shared" si="6"/>
        <v>-</v>
      </c>
    </row>
    <row r="47" spans="1:7" ht="13.4" customHeight="1">
      <c r="A47" s="803" t="s">
        <v>1115</v>
      </c>
      <c r="B47" s="693"/>
      <c r="C47" s="693"/>
      <c r="D47" s="805" t="str">
        <f t="shared" si="4"/>
        <v>-</v>
      </c>
      <c r="E47" s="693"/>
      <c r="F47" s="693"/>
      <c r="G47" s="805" t="str">
        <f t="shared" si="6"/>
        <v>-</v>
      </c>
    </row>
    <row r="48" spans="1:7" ht="13.4" customHeight="1">
      <c r="A48" s="803" t="s">
        <v>1615</v>
      </c>
      <c r="B48" s="693"/>
      <c r="C48" s="693"/>
      <c r="D48" s="805" t="str">
        <f t="shared" si="4"/>
        <v>-</v>
      </c>
      <c r="E48" s="693"/>
      <c r="F48" s="693"/>
      <c r="G48" s="805" t="str">
        <f t="shared" si="6"/>
        <v>-</v>
      </c>
    </row>
    <row r="49" spans="1:7" ht="13.4" customHeight="1">
      <c r="A49" s="803" t="s">
        <v>1616</v>
      </c>
      <c r="B49" s="693"/>
      <c r="C49" s="693"/>
      <c r="D49" s="805" t="str">
        <f t="shared" si="4"/>
        <v>-</v>
      </c>
      <c r="E49" s="693"/>
      <c r="F49" s="693"/>
      <c r="G49" s="805" t="str">
        <f t="shared" si="6"/>
        <v>-</v>
      </c>
    </row>
    <row r="50" spans="1:7" ht="13.4" customHeight="1">
      <c r="A50" s="803" t="s">
        <v>1617</v>
      </c>
      <c r="B50" s="693"/>
      <c r="C50" s="693"/>
      <c r="D50" s="805" t="str">
        <f t="shared" si="4"/>
        <v>-</v>
      </c>
      <c r="E50" s="693"/>
      <c r="F50" s="693"/>
      <c r="G50" s="805" t="str">
        <f t="shared" si="6"/>
        <v>-</v>
      </c>
    </row>
    <row r="51" spans="1:7" ht="13.4" customHeight="1">
      <c r="A51" s="803" t="s">
        <v>1618</v>
      </c>
      <c r="B51" s="693"/>
      <c r="C51" s="693"/>
      <c r="D51" s="805" t="str">
        <f t="shared" si="4"/>
        <v>-</v>
      </c>
      <c r="E51" s="693"/>
      <c r="F51" s="693"/>
      <c r="G51" s="805" t="str">
        <f t="shared" si="6"/>
        <v>-</v>
      </c>
    </row>
    <row r="52" spans="1:7" ht="13.4" customHeight="1">
      <c r="A52" s="461" t="s">
        <v>1619</v>
      </c>
      <c r="B52" s="807">
        <f>SUM(B45:B51)</f>
        <v>0</v>
      </c>
      <c r="C52" s="807">
        <f>SUM(C45:C51)</f>
        <v>0</v>
      </c>
      <c r="D52" s="805" t="str">
        <f t="shared" si="4"/>
        <v>-</v>
      </c>
      <c r="E52" s="808">
        <f>SUM(E45:E51)</f>
        <v>0</v>
      </c>
      <c r="F52" s="808">
        <f>SUM(F45:F51)</f>
        <v>0</v>
      </c>
      <c r="G52" s="805" t="str">
        <f t="shared" si="6"/>
        <v>-</v>
      </c>
    </row>
    <row r="53" spans="1:7" ht="13.4" customHeight="1">
      <c r="A53" s="459" t="s">
        <v>1620</v>
      </c>
      <c r="B53" s="799"/>
      <c r="C53" s="799"/>
      <c r="D53" s="801"/>
      <c r="E53" s="802"/>
      <c r="F53" s="802"/>
      <c r="G53" s="801"/>
    </row>
    <row r="54" spans="1:7" ht="13.4" customHeight="1">
      <c r="A54" s="803" t="s">
        <v>1621</v>
      </c>
      <c r="B54" s="54"/>
      <c r="C54" s="54"/>
      <c r="D54" s="805" t="str">
        <f t="shared" ref="D54:D59" si="7">IF(C54=0,"-",(B54-C54)/C54)</f>
        <v>-</v>
      </c>
      <c r="E54" s="54"/>
      <c r="F54" s="54"/>
      <c r="G54" s="805" t="str">
        <f t="shared" ref="G54:G59" si="8">IF(F54=0,"-",(E54-F54)/F54)</f>
        <v>-</v>
      </c>
    </row>
    <row r="55" spans="1:7" ht="13.4" customHeight="1">
      <c r="A55" s="803" t="s">
        <v>1622</v>
      </c>
      <c r="B55" s="693"/>
      <c r="C55" s="693"/>
      <c r="D55" s="805" t="str">
        <f t="shared" si="7"/>
        <v>-</v>
      </c>
      <c r="E55" s="693"/>
      <c r="F55" s="693"/>
      <c r="G55" s="805" t="str">
        <f t="shared" si="8"/>
        <v>-</v>
      </c>
    </row>
    <row r="56" spans="1:7" ht="13.4" customHeight="1">
      <c r="A56" s="803" t="s">
        <v>1623</v>
      </c>
      <c r="B56" s="693"/>
      <c r="C56" s="693"/>
      <c r="D56" s="805" t="str">
        <f t="shared" si="7"/>
        <v>-</v>
      </c>
      <c r="E56" s="693"/>
      <c r="F56" s="693"/>
      <c r="G56" s="805" t="str">
        <f t="shared" si="8"/>
        <v>-</v>
      </c>
    </row>
    <row r="57" spans="1:7" ht="13.4" customHeight="1">
      <c r="A57" s="803" t="s">
        <v>1624</v>
      </c>
      <c r="B57" s="693"/>
      <c r="C57" s="693"/>
      <c r="D57" s="805" t="str">
        <f t="shared" si="7"/>
        <v>-</v>
      </c>
      <c r="E57" s="693"/>
      <c r="F57" s="693"/>
      <c r="G57" s="805" t="str">
        <f t="shared" si="8"/>
        <v>-</v>
      </c>
    </row>
    <row r="58" spans="1:7" ht="13.4" customHeight="1">
      <c r="A58" s="461" t="s">
        <v>1625</v>
      </c>
      <c r="B58" s="807"/>
      <c r="C58" s="807"/>
      <c r="D58" s="805" t="str">
        <f t="shared" si="7"/>
        <v>-</v>
      </c>
      <c r="E58" s="808"/>
      <c r="F58" s="808"/>
      <c r="G58" s="805" t="str">
        <f t="shared" si="8"/>
        <v>-</v>
      </c>
    </row>
    <row r="59" spans="1:7" ht="13.4" customHeight="1">
      <c r="A59" s="460" t="s">
        <v>1626</v>
      </c>
      <c r="B59" s="807">
        <f>SUM(B58,B52)</f>
        <v>0</v>
      </c>
      <c r="C59" s="807">
        <f>SUM(C58,C52)</f>
        <v>0</v>
      </c>
      <c r="D59" s="805" t="str">
        <f t="shared" si="7"/>
        <v>-</v>
      </c>
      <c r="E59" s="808">
        <f>SUM(E52,E58)</f>
        <v>0</v>
      </c>
      <c r="F59" s="808">
        <f>SUM(F52,F58)</f>
        <v>0</v>
      </c>
      <c r="G59" s="805" t="str">
        <f t="shared" si="8"/>
        <v>-</v>
      </c>
    </row>
    <row r="60" spans="1:7" ht="13.4" customHeight="1">
      <c r="A60" s="459" t="s">
        <v>1627</v>
      </c>
      <c r="B60" s="800"/>
      <c r="C60" s="800"/>
      <c r="D60" s="801"/>
      <c r="E60" s="802"/>
      <c r="F60" s="802"/>
      <c r="G60" s="801"/>
    </row>
    <row r="61" spans="1:7" ht="13.4" customHeight="1">
      <c r="A61" s="809" t="s">
        <v>1628</v>
      </c>
      <c r="B61" s="694"/>
      <c r="C61" s="694"/>
      <c r="D61" s="805" t="str">
        <f>IF(C61=0,"-",(B61-C61)/C61)</f>
        <v>-</v>
      </c>
      <c r="E61" s="54"/>
      <c r="F61" s="54"/>
      <c r="G61" s="805" t="str">
        <f>IF(F61=0,"-",(E61-F61)/F61)</f>
        <v>-</v>
      </c>
    </row>
    <row r="62" spans="1:7" ht="13.4" customHeight="1">
      <c r="A62" s="809" t="s">
        <v>1629</v>
      </c>
      <c r="B62" s="694"/>
      <c r="C62" s="694"/>
      <c r="D62" s="805" t="str">
        <f>IF(C62=0,"-",(B62-C62)/C62)</f>
        <v>-</v>
      </c>
      <c r="E62" s="693"/>
      <c r="F62" s="693"/>
      <c r="G62" s="805" t="str">
        <f>IF(F62=0,"-",(E62-F62)/F62)</f>
        <v>-</v>
      </c>
    </row>
    <row r="63" spans="1:7" ht="13.4" customHeight="1">
      <c r="A63" s="809" t="s">
        <v>1630</v>
      </c>
      <c r="B63" s="694"/>
      <c r="C63" s="694"/>
      <c r="D63" s="805" t="str">
        <f>IF(C63=0,"-",(B63-C63)/C63)</f>
        <v>-</v>
      </c>
      <c r="E63" s="693"/>
      <c r="F63" s="693"/>
      <c r="G63" s="805" t="str">
        <f>IF(F63=0,"-",(E63-F63)/F63)</f>
        <v>-</v>
      </c>
    </row>
    <row r="64" spans="1:7" ht="13.4" customHeight="1">
      <c r="A64" s="458" t="s">
        <v>1090</v>
      </c>
      <c r="B64" s="695">
        <f>SUM(B59,B43)</f>
        <v>0</v>
      </c>
      <c r="C64" s="695">
        <f>SUM(C59,C43)</f>
        <v>0</v>
      </c>
      <c r="D64" s="810" t="str">
        <f>IF(C64=0,"-",(B64-C64)/C64)</f>
        <v>-</v>
      </c>
      <c r="E64" s="457">
        <f>SUM(E59,E43)</f>
        <v>0</v>
      </c>
      <c r="F64" s="457">
        <f>SUM(F59,F43)</f>
        <v>0</v>
      </c>
      <c r="G64" s="456" t="str">
        <f>IF(F64=0,"-",(E64-F64)/F64)</f>
        <v>-</v>
      </c>
    </row>
    <row r="65" spans="1:7" ht="13">
      <c r="A65" s="811"/>
      <c r="B65" s="798"/>
      <c r="C65" s="798"/>
      <c r="D65" s="404"/>
      <c r="E65" s="812"/>
      <c r="F65" s="795"/>
      <c r="G65" s="795"/>
    </row>
    <row r="66" spans="1:7" ht="13">
      <c r="A66" s="405"/>
      <c r="B66" s="405"/>
      <c r="C66" s="405"/>
      <c r="D66" s="405"/>
      <c r="E66" s="405"/>
    </row>
    <row r="67" spans="1:7" ht="13">
      <c r="A67" s="405"/>
      <c r="B67" s="405"/>
      <c r="C67" s="405"/>
      <c r="D67" s="405"/>
      <c r="E67" s="405"/>
    </row>
  </sheetData>
  <conditionalFormatting sqref="D16">
    <cfRule type="expression" dxfId="21" priority="21">
      <formula>C16&gt;B16</formula>
    </cfRule>
    <cfRule type="expression" dxfId="20" priority="22">
      <formula>C16&lt;B16</formula>
    </cfRule>
  </conditionalFormatting>
  <conditionalFormatting sqref="G16">
    <cfRule type="expression" dxfId="19" priority="19">
      <formula>F16&gt;E16</formula>
    </cfRule>
    <cfRule type="expression" dxfId="18" priority="20">
      <formula>F16&lt;E16</formula>
    </cfRule>
  </conditionalFormatting>
  <conditionalFormatting sqref="D29">
    <cfRule type="expression" dxfId="17" priority="17">
      <formula>C29&gt;B29</formula>
    </cfRule>
    <cfRule type="expression" dxfId="16" priority="18">
      <formula>C29&lt;B29</formula>
    </cfRule>
  </conditionalFormatting>
  <conditionalFormatting sqref="G29">
    <cfRule type="expression" dxfId="15" priority="15">
      <formula>F29&gt;E29</formula>
    </cfRule>
    <cfRule type="expression" dxfId="14" priority="16">
      <formula>F29&lt;E29</formula>
    </cfRule>
  </conditionalFormatting>
  <conditionalFormatting sqref="D43">
    <cfRule type="expression" dxfId="13" priority="13">
      <formula>C43&gt;B43</formula>
    </cfRule>
    <cfRule type="expression" dxfId="12" priority="14">
      <formula>C43&lt;B43</formula>
    </cfRule>
  </conditionalFormatting>
  <conditionalFormatting sqref="G43">
    <cfRule type="expression" dxfId="11" priority="11">
      <formula>F43&gt;E43</formula>
    </cfRule>
    <cfRule type="expression" dxfId="10" priority="12">
      <formula>F43&lt;E43</formula>
    </cfRule>
  </conditionalFormatting>
  <conditionalFormatting sqref="D52">
    <cfRule type="expression" dxfId="9" priority="9">
      <formula>C52&gt;B52</formula>
    </cfRule>
    <cfRule type="expression" dxfId="8" priority="10">
      <formula>C52&lt;B52</formula>
    </cfRule>
  </conditionalFormatting>
  <conditionalFormatting sqref="G52">
    <cfRule type="expression" dxfId="7" priority="7">
      <formula>F52&gt;E52</formula>
    </cfRule>
    <cfRule type="expression" dxfId="6" priority="8">
      <formula>F52&lt;E52</formula>
    </cfRule>
  </conditionalFormatting>
  <conditionalFormatting sqref="D59">
    <cfRule type="expression" dxfId="5" priority="5">
      <formula>C59&gt;B59</formula>
    </cfRule>
    <cfRule type="expression" dxfId="4" priority="6">
      <formula>C59&lt;B59</formula>
    </cfRule>
  </conditionalFormatting>
  <conditionalFormatting sqref="G59">
    <cfRule type="expression" dxfId="3" priority="3">
      <formula>F59&gt;E59</formula>
    </cfRule>
    <cfRule type="expression" dxfId="2" priority="4">
      <formula>F59&lt;E59</formula>
    </cfRule>
  </conditionalFormatting>
  <conditionalFormatting sqref="D64">
    <cfRule type="expression" dxfId="1" priority="1">
      <formula>C64&gt;B64</formula>
    </cfRule>
    <cfRule type="expression" dxfId="0" priority="2">
      <formula>C64&lt;B64</formula>
    </cfRule>
  </conditionalFormatting>
  <printOptions horizontalCentered="1" verticalCentered="1"/>
  <pageMargins left="0.43307086614173229" right="0.23622047244094491" top="0.74803149606299213" bottom="0.74803149606299213" header="0.51181102362204722" footer="0.51181102362204722"/>
  <pageSetup paperSize="9" scale="8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I20"/>
  <sheetViews>
    <sheetView workbookViewId="0">
      <selection activeCell="G21" sqref="G21"/>
    </sheetView>
  </sheetViews>
  <sheetFormatPr baseColWidth="10" defaultColWidth="11.26953125" defaultRowHeight="12.5"/>
  <cols>
    <col min="1" max="1" width="18.26953125" customWidth="1"/>
    <col min="2" max="7" width="10.54296875" customWidth="1"/>
    <col min="8" max="8" width="12" customWidth="1"/>
    <col min="9" max="9" width="11.453125" bestFit="1" customWidth="1"/>
  </cols>
  <sheetData>
    <row r="1" spans="1:9" ht="13">
      <c r="A1" s="6" t="s">
        <v>37</v>
      </c>
      <c r="B1" s="4"/>
      <c r="C1" s="4"/>
      <c r="D1" s="4"/>
      <c r="E1" s="4"/>
      <c r="F1" s="4"/>
      <c r="G1" s="4"/>
      <c r="H1" s="4"/>
      <c r="I1" s="4"/>
    </row>
    <row r="3" spans="1:9">
      <c r="A3" s="3"/>
      <c r="B3" s="1847" t="s">
        <v>123</v>
      </c>
      <c r="C3" s="1847"/>
      <c r="D3" s="1847" t="s">
        <v>124</v>
      </c>
      <c r="E3" s="1847"/>
      <c r="F3" s="472" t="s">
        <v>125</v>
      </c>
      <c r="G3" s="471" t="s">
        <v>126</v>
      </c>
      <c r="H3" s="471" t="s">
        <v>127</v>
      </c>
      <c r="I3" s="472" t="s">
        <v>128</v>
      </c>
    </row>
    <row r="4" spans="1:9">
      <c r="A4" s="3"/>
      <c r="B4" s="471" t="s">
        <v>1631</v>
      </c>
      <c r="C4" s="471" t="s">
        <v>1632</v>
      </c>
      <c r="D4" s="471" t="s">
        <v>1631</v>
      </c>
      <c r="E4" s="471" t="s">
        <v>1632</v>
      </c>
      <c r="F4" s="471" t="s">
        <v>1632</v>
      </c>
      <c r="G4" s="471" t="s">
        <v>1632</v>
      </c>
      <c r="H4" s="471" t="s">
        <v>1632</v>
      </c>
      <c r="I4" s="471" t="s">
        <v>1632</v>
      </c>
    </row>
    <row r="5" spans="1:9">
      <c r="A5" s="470" t="s">
        <v>1633</v>
      </c>
      <c r="B5" s="469"/>
      <c r="C5" s="469"/>
      <c r="D5" s="469"/>
      <c r="E5" s="469"/>
      <c r="F5" s="469"/>
      <c r="G5" s="469"/>
      <c r="H5" s="469"/>
      <c r="I5" s="469"/>
    </row>
    <row r="6" spans="1:9" ht="23">
      <c r="A6" s="47" t="s">
        <v>1634</v>
      </c>
      <c r="B6" s="55">
        <v>0</v>
      </c>
      <c r="C6" s="701">
        <v>0</v>
      </c>
      <c r="D6" s="55">
        <v>0</v>
      </c>
      <c r="E6" s="701">
        <v>0</v>
      </c>
      <c r="F6" s="468" t="str">
        <f t="shared" ref="F6:F18" si="0">IF(E6=0,"-",(C6-E6)/E6)</f>
        <v>-</v>
      </c>
      <c r="G6" s="55">
        <v>0</v>
      </c>
      <c r="H6" s="55">
        <v>0</v>
      </c>
      <c r="I6" s="468" t="str">
        <f>IF(H6=0,"-",(G6-H6)/H6)</f>
        <v>-</v>
      </c>
    </row>
    <row r="7" spans="1:9">
      <c r="A7" s="47" t="s">
        <v>1635</v>
      </c>
      <c r="B7" s="702">
        <v>0</v>
      </c>
      <c r="C7" s="703">
        <v>0</v>
      </c>
      <c r="D7" s="702">
        <v>0</v>
      </c>
      <c r="E7" s="703">
        <v>0</v>
      </c>
      <c r="F7" s="468" t="str">
        <f t="shared" si="0"/>
        <v>-</v>
      </c>
      <c r="G7" s="702">
        <v>0</v>
      </c>
      <c r="H7" s="702">
        <v>0</v>
      </c>
      <c r="I7" s="468" t="str">
        <f>IF(H7=0,"-",(G7-H7)/H7)</f>
        <v>-</v>
      </c>
    </row>
    <row r="8" spans="1:9">
      <c r="A8" s="470" t="s">
        <v>1636</v>
      </c>
      <c r="B8" s="469"/>
      <c r="C8" s="469"/>
      <c r="D8" s="469"/>
      <c r="E8" s="469"/>
      <c r="F8" s="469" t="str">
        <f t="shared" si="0"/>
        <v>-</v>
      </c>
      <c r="G8" s="469"/>
      <c r="H8" s="469"/>
      <c r="I8" s="469" t="s">
        <v>794</v>
      </c>
    </row>
    <row r="9" spans="1:9" ht="24.65" customHeight="1">
      <c r="A9" s="47" t="s">
        <v>1637</v>
      </c>
      <c r="B9" s="55">
        <v>0</v>
      </c>
      <c r="C9" s="701">
        <v>0</v>
      </c>
      <c r="D9" s="55">
        <v>0</v>
      </c>
      <c r="E9" s="701">
        <v>0</v>
      </c>
      <c r="F9" s="468" t="str">
        <f t="shared" si="0"/>
        <v>-</v>
      </c>
      <c r="G9" s="706"/>
      <c r="H9" s="706">
        <v>0</v>
      </c>
      <c r="I9" s="468" t="str">
        <f>IF(H9=0,"-",(G9-H9)/H9)</f>
        <v>-</v>
      </c>
    </row>
    <row r="10" spans="1:9">
      <c r="A10" s="47" t="s">
        <v>1638</v>
      </c>
      <c r="B10" s="702">
        <v>0</v>
      </c>
      <c r="C10" s="703">
        <v>0</v>
      </c>
      <c r="D10" s="702">
        <v>0</v>
      </c>
      <c r="E10" s="703">
        <v>0</v>
      </c>
      <c r="F10" s="468" t="str">
        <f t="shared" si="0"/>
        <v>-</v>
      </c>
      <c r="G10" s="707">
        <v>0</v>
      </c>
      <c r="H10" s="707">
        <v>0</v>
      </c>
      <c r="I10" s="468" t="str">
        <f>IF(H10=0,"-",(G10-H10)/H10)</f>
        <v>-</v>
      </c>
    </row>
    <row r="11" spans="1:9">
      <c r="A11" s="470" t="s">
        <v>1639</v>
      </c>
      <c r="B11" s="469"/>
      <c r="C11" s="469"/>
      <c r="D11" s="469"/>
      <c r="E11" s="469"/>
      <c r="F11" s="469" t="str">
        <f t="shared" si="0"/>
        <v>-</v>
      </c>
      <c r="G11" s="469"/>
      <c r="H11" s="469"/>
      <c r="I11" s="469" t="s">
        <v>794</v>
      </c>
    </row>
    <row r="12" spans="1:9" ht="23">
      <c r="A12" s="47" t="s">
        <v>1640</v>
      </c>
      <c r="B12" s="55"/>
      <c r="C12" s="701"/>
      <c r="D12" s="55"/>
      <c r="E12" s="701"/>
      <c r="F12" s="468" t="str">
        <f t="shared" si="0"/>
        <v>-</v>
      </c>
      <c r="G12" s="55"/>
      <c r="H12" s="55"/>
      <c r="I12" s="468" t="str">
        <f>IF(H12=0,"-",(G12-H12)/H12)</f>
        <v>-</v>
      </c>
    </row>
    <row r="13" spans="1:9" ht="23">
      <c r="A13" s="47" t="s">
        <v>1641</v>
      </c>
      <c r="B13" s="702"/>
      <c r="C13" s="703"/>
      <c r="D13" s="702"/>
      <c r="E13" s="703"/>
      <c r="F13" s="468" t="str">
        <f t="shared" si="0"/>
        <v>-</v>
      </c>
      <c r="G13" s="702"/>
      <c r="H13" s="702"/>
      <c r="I13" s="468" t="str">
        <f>IF(H13=0,"-",(G13-H13)/H13)</f>
        <v>-</v>
      </c>
    </row>
    <row r="14" spans="1:9">
      <c r="A14" s="470" t="s">
        <v>1642</v>
      </c>
      <c r="B14" s="469"/>
      <c r="C14" s="469"/>
      <c r="D14" s="469"/>
      <c r="E14" s="469"/>
      <c r="F14" s="469" t="str">
        <f t="shared" si="0"/>
        <v>-</v>
      </c>
      <c r="G14" s="469"/>
      <c r="H14" s="469"/>
      <c r="I14" s="469" t="s">
        <v>794</v>
      </c>
    </row>
    <row r="15" spans="1:9">
      <c r="A15" s="47" t="s">
        <v>1643</v>
      </c>
      <c r="B15" s="55"/>
      <c r="C15" s="701"/>
      <c r="D15" s="55"/>
      <c r="E15" s="701"/>
      <c r="F15" s="468" t="str">
        <f t="shared" si="0"/>
        <v>-</v>
      </c>
      <c r="G15" s="55"/>
      <c r="H15" s="55"/>
      <c r="I15" s="468" t="str">
        <f>IF(H15=0,"-",(G15-H15)/H15)</f>
        <v>-</v>
      </c>
    </row>
    <row r="16" spans="1:9">
      <c r="A16" s="47" t="s">
        <v>1644</v>
      </c>
      <c r="B16" s="702"/>
      <c r="C16" s="703"/>
      <c r="D16" s="702"/>
      <c r="E16" s="703"/>
      <c r="F16" s="468" t="str">
        <f t="shared" si="0"/>
        <v>-</v>
      </c>
      <c r="G16" s="702"/>
      <c r="H16" s="702"/>
      <c r="I16" s="468" t="str">
        <f>IF(H16=0,"-",(G16-H16)/H16)</f>
        <v>-</v>
      </c>
    </row>
    <row r="17" spans="1:9" ht="23">
      <c r="A17" s="467" t="s">
        <v>1645</v>
      </c>
      <c r="B17" s="704"/>
      <c r="C17" s="704"/>
      <c r="D17" s="704"/>
      <c r="E17" s="704"/>
      <c r="F17" s="466" t="str">
        <f t="shared" si="0"/>
        <v>-</v>
      </c>
      <c r="G17" s="704"/>
      <c r="H17" s="1381" t="e">
        <f>D17+F17</f>
        <v>#VALUE!</v>
      </c>
      <c r="I17" s="466" t="e">
        <f>IF(H17=0,"-",(G17-H17)/H17)</f>
        <v>#VALUE!</v>
      </c>
    </row>
    <row r="18" spans="1:9" ht="23">
      <c r="A18" s="467" t="s">
        <v>1646</v>
      </c>
      <c r="B18" s="705"/>
      <c r="C18" s="709"/>
      <c r="D18" s="705"/>
      <c r="E18" s="709"/>
      <c r="F18" s="466" t="str">
        <f t="shared" si="0"/>
        <v>-</v>
      </c>
      <c r="G18" s="708"/>
      <c r="H18" s="708" t="e">
        <f>H17/151.67</f>
        <v>#VALUE!</v>
      </c>
      <c r="I18" s="466" t="e">
        <f>IF(H18=0,"-",(G18-H18)/H18)</f>
        <v>#VALUE!</v>
      </c>
    </row>
    <row r="20" spans="1:9">
      <c r="A20" s="465"/>
    </row>
  </sheetData>
  <mergeCells count="2">
    <mergeCell ref="B3:C3"/>
    <mergeCell ref="D3:E3"/>
  </mergeCells>
  <pageMargins left="0.51" right="0.25" top="0.984251969" bottom="0.984251969" header="0.4921259845" footer="0.4921259845"/>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J25"/>
  <sheetViews>
    <sheetView workbookViewId="0">
      <selection activeCell="F19" sqref="F19"/>
    </sheetView>
  </sheetViews>
  <sheetFormatPr baseColWidth="10" defaultColWidth="11.26953125" defaultRowHeight="12.5"/>
  <cols>
    <col min="1" max="1" width="29.26953125" customWidth="1"/>
    <col min="2" max="2" width="9.81640625" customWidth="1"/>
    <col min="3" max="3" width="9.26953125" customWidth="1"/>
    <col min="5" max="5" width="9.54296875" customWidth="1"/>
    <col min="6" max="6" width="9.26953125" customWidth="1"/>
    <col min="7" max="7" width="13.26953125" customWidth="1"/>
  </cols>
  <sheetData>
    <row r="1" spans="1:10" ht="13">
      <c r="A1" s="6" t="s">
        <v>38</v>
      </c>
      <c r="B1" s="4"/>
      <c r="C1" s="4"/>
      <c r="D1" s="4"/>
      <c r="E1" s="4"/>
      <c r="F1" s="4"/>
      <c r="G1" s="4"/>
    </row>
    <row r="2" spans="1:10" ht="13" thickBot="1"/>
    <row r="3" spans="1:10">
      <c r="A3" s="482"/>
      <c r="B3" s="480" t="s">
        <v>123</v>
      </c>
      <c r="C3" s="481" t="s">
        <v>124</v>
      </c>
      <c r="D3" s="478" t="s">
        <v>125</v>
      </c>
      <c r="E3" s="480" t="s">
        <v>126</v>
      </c>
      <c r="F3" s="479" t="s">
        <v>127</v>
      </c>
      <c r="G3" s="478" t="s">
        <v>128</v>
      </c>
    </row>
    <row r="4" spans="1:10">
      <c r="A4" s="477" t="s">
        <v>1647</v>
      </c>
      <c r="B4" s="312"/>
      <c r="C4" s="312"/>
      <c r="D4" s="474" t="str">
        <f t="shared" ref="D4:D15" si="0">IF(C4=0,"-",(B4-C4)/C4)</f>
        <v>-</v>
      </c>
      <c r="E4" s="312"/>
      <c r="F4" s="312"/>
      <c r="G4" s="474" t="str">
        <f t="shared" ref="G4:G15" si="1">IF(F4=0,"-",(E4-F4)/F4)</f>
        <v>-</v>
      </c>
    </row>
    <row r="5" spans="1:10">
      <c r="A5" s="477" t="s">
        <v>1648</v>
      </c>
      <c r="B5" s="356"/>
      <c r="C5" s="356"/>
      <c r="D5" s="474" t="str">
        <f t="shared" si="0"/>
        <v>-</v>
      </c>
      <c r="E5" s="356"/>
      <c r="F5" s="356"/>
      <c r="G5" s="474" t="str">
        <f t="shared" si="1"/>
        <v>-</v>
      </c>
    </row>
    <row r="6" spans="1:10">
      <c r="A6" s="475" t="s">
        <v>1649</v>
      </c>
      <c r="B6" s="710"/>
      <c r="C6" s="710"/>
      <c r="D6" s="474" t="str">
        <f t="shared" si="0"/>
        <v>-</v>
      </c>
      <c r="E6" s="710"/>
      <c r="F6" s="710"/>
      <c r="G6" s="474" t="str">
        <f t="shared" si="1"/>
        <v>-</v>
      </c>
    </row>
    <row r="7" spans="1:10">
      <c r="A7" s="476" t="s">
        <v>1650</v>
      </c>
      <c r="B7" s="710"/>
      <c r="C7" s="710"/>
      <c r="D7" s="474" t="str">
        <f t="shared" si="0"/>
        <v>-</v>
      </c>
      <c r="E7" s="710"/>
      <c r="F7" s="710"/>
      <c r="G7" s="474" t="str">
        <f t="shared" si="1"/>
        <v>-</v>
      </c>
    </row>
    <row r="8" spans="1:10">
      <c r="A8" s="475" t="s">
        <v>1651</v>
      </c>
      <c r="B8" s="710"/>
      <c r="C8" s="710"/>
      <c r="D8" s="474" t="str">
        <f t="shared" si="0"/>
        <v>-</v>
      </c>
      <c r="E8" s="710"/>
      <c r="F8" s="710"/>
      <c r="G8" s="474" t="str">
        <f t="shared" si="1"/>
        <v>-</v>
      </c>
    </row>
    <row r="9" spans="1:10">
      <c r="A9" s="475" t="s">
        <v>1652</v>
      </c>
      <c r="B9" s="710"/>
      <c r="C9" s="710"/>
      <c r="D9" s="474" t="str">
        <f t="shared" si="0"/>
        <v>-</v>
      </c>
      <c r="E9" s="710"/>
      <c r="F9" s="710"/>
      <c r="G9" s="474" t="str">
        <f t="shared" si="1"/>
        <v>-</v>
      </c>
    </row>
    <row r="10" spans="1:10">
      <c r="A10" s="475" t="s">
        <v>1653</v>
      </c>
      <c r="B10" s="710"/>
      <c r="C10" s="710"/>
      <c r="D10" s="474" t="str">
        <f t="shared" si="0"/>
        <v>-</v>
      </c>
      <c r="E10" s="710"/>
      <c r="F10" s="710"/>
      <c r="G10" s="474" t="str">
        <f t="shared" si="1"/>
        <v>-</v>
      </c>
    </row>
    <row r="11" spans="1:10">
      <c r="A11" s="475" t="s">
        <v>1654</v>
      </c>
      <c r="B11" s="711"/>
      <c r="C11" s="711"/>
      <c r="D11" s="474" t="str">
        <f t="shared" si="0"/>
        <v>-</v>
      </c>
      <c r="E11" s="711"/>
      <c r="F11" s="711"/>
      <c r="G11" s="474" t="str">
        <f t="shared" si="1"/>
        <v>-</v>
      </c>
      <c r="H11" s="463"/>
      <c r="I11" s="463"/>
    </row>
    <row r="12" spans="1:10">
      <c r="A12" s="475" t="s">
        <v>1655</v>
      </c>
      <c r="B12" s="710"/>
      <c r="C12" s="710"/>
      <c r="D12" s="474" t="str">
        <f t="shared" si="0"/>
        <v>-</v>
      </c>
      <c r="E12" s="710"/>
      <c r="F12" s="710"/>
      <c r="G12" s="474" t="str">
        <f t="shared" si="1"/>
        <v>-</v>
      </c>
    </row>
    <row r="13" spans="1:10">
      <c r="A13" s="475" t="s">
        <v>1656</v>
      </c>
      <c r="B13" s="710"/>
      <c r="C13" s="710"/>
      <c r="D13" s="474" t="str">
        <f t="shared" si="0"/>
        <v>-</v>
      </c>
      <c r="E13" s="710"/>
      <c r="F13" s="710"/>
      <c r="G13" s="474" t="str">
        <f t="shared" si="1"/>
        <v>-</v>
      </c>
    </row>
    <row r="14" spans="1:10">
      <c r="A14" s="475" t="s">
        <v>1657</v>
      </c>
      <c r="B14" s="712"/>
      <c r="C14" s="712"/>
      <c r="D14" s="474" t="str">
        <f t="shared" si="0"/>
        <v>-</v>
      </c>
      <c r="E14" s="712"/>
      <c r="F14" s="712"/>
      <c r="G14" s="474" t="str">
        <f t="shared" si="1"/>
        <v>-</v>
      </c>
      <c r="H14" s="463"/>
      <c r="I14" s="463"/>
      <c r="J14" s="813"/>
    </row>
    <row r="15" spans="1:10">
      <c r="A15" s="475" t="s">
        <v>1658</v>
      </c>
      <c r="B15" s="712"/>
      <c r="C15" s="712"/>
      <c r="D15" s="474" t="str">
        <f t="shared" si="0"/>
        <v>-</v>
      </c>
      <c r="E15" s="712"/>
      <c r="F15" s="712"/>
      <c r="G15" s="474" t="str">
        <f t="shared" si="1"/>
        <v>-</v>
      </c>
      <c r="H15" s="463"/>
      <c r="I15" s="463"/>
    </row>
    <row r="19" spans="5:10">
      <c r="E19" s="68"/>
    </row>
    <row r="20" spans="5:10">
      <c r="E20" s="473"/>
      <c r="J20" s="813"/>
    </row>
    <row r="21" spans="5:10">
      <c r="E21" s="50"/>
    </row>
    <row r="22" spans="5:10">
      <c r="E22" s="50"/>
    </row>
    <row r="23" spans="5:10">
      <c r="E23" s="50"/>
    </row>
    <row r="24" spans="5:10">
      <c r="E24" s="50"/>
    </row>
    <row r="25" spans="5:10">
      <c r="E25" s="50"/>
    </row>
  </sheetData>
  <pageMargins left="0.78740157499999996" right="0.78740157499999996" top="0.984251969" bottom="0.984251969" header="0.4921259845" footer="0.4921259845"/>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C14" sqref="C14"/>
    </sheetView>
  </sheetViews>
  <sheetFormatPr baseColWidth="10" defaultColWidth="11.26953125" defaultRowHeight="14"/>
  <cols>
    <col min="1" max="1" width="12.1796875" style="450" customWidth="1"/>
    <col min="2" max="2" width="5.7265625" style="450" customWidth="1"/>
    <col min="3" max="3" width="16.453125" style="1482" customWidth="1"/>
    <col min="4" max="4" width="19.54296875" style="1482" customWidth="1"/>
    <col min="5" max="5" width="94.81640625" style="450" customWidth="1"/>
    <col min="6" max="6" width="21.1796875" style="450" customWidth="1"/>
    <col min="7" max="16384" width="11.26953125" style="450"/>
  </cols>
  <sheetData>
    <row r="1" spans="1:6" customFormat="1" ht="13">
      <c r="A1" s="6" t="s">
        <v>46</v>
      </c>
      <c r="B1" s="4"/>
      <c r="C1" s="1483"/>
      <c r="D1" s="1483"/>
    </row>
    <row r="3" spans="1:6">
      <c r="A3" s="452" t="s">
        <v>132</v>
      </c>
      <c r="B3" s="452" t="s">
        <v>900</v>
      </c>
      <c r="C3" s="452" t="s">
        <v>1659</v>
      </c>
      <c r="D3" s="452" t="s">
        <v>1660</v>
      </c>
      <c r="E3" s="452" t="s">
        <v>1661</v>
      </c>
      <c r="F3" s="452" t="s">
        <v>1662</v>
      </c>
    </row>
    <row r="4" spans="1:6" s="1482" customFormat="1" ht="23">
      <c r="A4" s="1704" t="s">
        <v>1663</v>
      </c>
      <c r="B4" s="1705" t="s">
        <v>1664</v>
      </c>
      <c r="C4" s="1705" t="s">
        <v>1665</v>
      </c>
      <c r="D4" s="1705" t="s">
        <v>1666</v>
      </c>
      <c r="E4" s="1705" t="s">
        <v>1850</v>
      </c>
      <c r="F4" s="1705" t="s">
        <v>1667</v>
      </c>
    </row>
    <row r="5" spans="1:6">
      <c r="A5" s="558" t="s">
        <v>1834</v>
      </c>
      <c r="B5" s="451"/>
      <c r="C5" s="451"/>
      <c r="D5" s="451"/>
      <c r="E5" s="451"/>
      <c r="F5" s="451"/>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E10" sqref="E10"/>
    </sheetView>
  </sheetViews>
  <sheetFormatPr baseColWidth="10" defaultColWidth="11.26953125" defaultRowHeight="14"/>
  <cols>
    <col min="1" max="1" width="10.26953125" style="439" customWidth="1"/>
    <col min="2" max="3" width="10.54296875" style="439" customWidth="1"/>
    <col min="4" max="4" width="16.54296875" style="439" bestFit="1" customWidth="1"/>
    <col min="5" max="5" width="17.26953125" style="439" customWidth="1"/>
    <col min="6" max="6" width="85.81640625" style="439" customWidth="1"/>
    <col min="7" max="7" width="21" style="439" bestFit="1" customWidth="1"/>
    <col min="8" max="16384" width="11.26953125" style="439"/>
  </cols>
  <sheetData>
    <row r="1" spans="1:7" customFormat="1" ht="13">
      <c r="A1" s="6" t="s">
        <v>47</v>
      </c>
      <c r="B1" s="4"/>
      <c r="C1" s="4"/>
      <c r="D1" s="4"/>
    </row>
    <row r="3" spans="1:7">
      <c r="A3" s="440" t="s">
        <v>1668</v>
      </c>
      <c r="B3" s="440" t="s">
        <v>132</v>
      </c>
      <c r="C3" s="440" t="s">
        <v>900</v>
      </c>
      <c r="D3" s="440" t="s">
        <v>1659</v>
      </c>
      <c r="E3" s="440" t="s">
        <v>1660</v>
      </c>
      <c r="F3" s="440" t="s">
        <v>1661</v>
      </c>
      <c r="G3" s="440" t="s">
        <v>1662</v>
      </c>
    </row>
    <row r="4" spans="1:7" s="1292" customFormat="1" ht="44.25" customHeight="1">
      <c r="A4" s="1289">
        <v>2010322</v>
      </c>
      <c r="B4" s="1290">
        <v>44631</v>
      </c>
      <c r="C4" s="1289">
        <v>3</v>
      </c>
      <c r="D4" s="1289" t="s">
        <v>1669</v>
      </c>
      <c r="E4" s="1289" t="s">
        <v>1670</v>
      </c>
      <c r="F4" s="1291" t="s">
        <v>1671</v>
      </c>
      <c r="G4" s="1293" t="s">
        <v>1672</v>
      </c>
    </row>
    <row r="5" spans="1:7">
      <c r="A5" s="442" t="s">
        <v>1834</v>
      </c>
      <c r="B5" s="454"/>
      <c r="C5" s="442"/>
      <c r="D5" s="442"/>
      <c r="E5" s="442"/>
      <c r="F5" s="442"/>
      <c r="G5" s="442"/>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D9" sqref="D9"/>
    </sheetView>
  </sheetViews>
  <sheetFormatPr baseColWidth="10" defaultColWidth="11.26953125" defaultRowHeight="11.5"/>
  <cols>
    <col min="1" max="1" width="10" style="1281" customWidth="1"/>
    <col min="2" max="2" width="8.26953125" style="1281" customWidth="1"/>
    <col min="3" max="3" width="8.54296875" style="1281" customWidth="1"/>
    <col min="4" max="4" width="21.54296875" style="1281" customWidth="1"/>
    <col min="5" max="5" width="19.54296875" style="1281" customWidth="1"/>
    <col min="6" max="6" width="107" style="1281" customWidth="1"/>
    <col min="7" max="7" width="23.26953125" style="1281" customWidth="1"/>
    <col min="8" max="16384" width="11.26953125" style="1281"/>
  </cols>
  <sheetData>
    <row r="1" spans="1:7" s="1249" customFormat="1" ht="13">
      <c r="A1" s="1246" t="s">
        <v>48</v>
      </c>
      <c r="B1" s="1248"/>
      <c r="C1" s="1248"/>
      <c r="D1" s="1248"/>
    </row>
    <row r="3" spans="1:7">
      <c r="A3" s="452" t="s">
        <v>1668</v>
      </c>
      <c r="B3" s="452" t="s">
        <v>132</v>
      </c>
      <c r="C3" s="452" t="s">
        <v>900</v>
      </c>
      <c r="D3" s="452" t="s">
        <v>1659</v>
      </c>
      <c r="E3" s="452" t="s">
        <v>1660</v>
      </c>
      <c r="F3" s="452" t="s">
        <v>1661</v>
      </c>
      <c r="G3" s="452" t="s">
        <v>1662</v>
      </c>
    </row>
    <row r="4" spans="1:7" ht="34.5">
      <c r="A4" s="1484">
        <v>1010322</v>
      </c>
      <c r="B4" s="1706">
        <v>44629</v>
      </c>
      <c r="C4" s="1707">
        <v>27</v>
      </c>
      <c r="D4" s="1707" t="s">
        <v>1673</v>
      </c>
      <c r="E4" s="1707" t="s">
        <v>1674</v>
      </c>
      <c r="F4" s="1708" t="s">
        <v>1675</v>
      </c>
      <c r="G4" s="1707" t="s">
        <v>1676</v>
      </c>
    </row>
    <row r="5" spans="1:7" s="1282" customFormat="1">
      <c r="A5" s="1484" t="s">
        <v>1834</v>
      </c>
      <c r="B5" s="1706"/>
      <c r="C5" s="1707"/>
      <c r="D5" s="1707"/>
      <c r="E5" s="1707"/>
      <c r="F5" s="1708"/>
      <c r="G5" s="1707"/>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D5"/>
  <sheetViews>
    <sheetView workbookViewId="0">
      <selection activeCell="B4" sqref="B4"/>
    </sheetView>
  </sheetViews>
  <sheetFormatPr baseColWidth="10" defaultColWidth="11.26953125" defaultRowHeight="12.5"/>
  <cols>
    <col min="1" max="1" width="13" customWidth="1"/>
    <col min="2" max="2" width="27.453125" customWidth="1"/>
    <col min="3" max="3" width="27.26953125" customWidth="1"/>
    <col min="4" max="4" width="29.1796875" customWidth="1"/>
  </cols>
  <sheetData>
    <row r="1" spans="1:4" ht="13">
      <c r="A1" s="6" t="s">
        <v>39</v>
      </c>
      <c r="B1" s="4"/>
      <c r="C1" s="4"/>
      <c r="D1" s="4"/>
    </row>
    <row r="3" spans="1:4">
      <c r="A3" s="35" t="s">
        <v>132</v>
      </c>
      <c r="B3" s="35" t="s">
        <v>133</v>
      </c>
      <c r="C3" s="35" t="s">
        <v>1661</v>
      </c>
      <c r="D3" s="966" t="s">
        <v>1677</v>
      </c>
    </row>
    <row r="4" spans="1:4">
      <c r="A4" s="484">
        <v>44645</v>
      </c>
      <c r="B4" s="483" t="s">
        <v>1678</v>
      </c>
      <c r="C4" s="483" t="s">
        <v>1679</v>
      </c>
      <c r="D4" s="483" t="s">
        <v>1680</v>
      </c>
    </row>
    <row r="5" spans="1:4">
      <c r="A5" s="484" t="s">
        <v>1834</v>
      </c>
      <c r="B5" s="483"/>
      <c r="C5" s="483"/>
      <c r="D5" s="483"/>
    </row>
  </sheetData>
  <pageMargins left="0.78740157499999996" right="0.78740157499999996" top="0.984251969" bottom="0.984251969" header="0.4921259845" footer="0.4921259845"/>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21"/>
  <sheetViews>
    <sheetView showGridLines="0" zoomScale="120" zoomScaleNormal="120" workbookViewId="0">
      <selection activeCell="F19" sqref="F19"/>
    </sheetView>
  </sheetViews>
  <sheetFormatPr baseColWidth="10" defaultColWidth="11.26953125" defaultRowHeight="12.5"/>
  <cols>
    <col min="1" max="1" width="29.1796875" customWidth="1"/>
    <col min="2" max="2" width="9.54296875" customWidth="1"/>
    <col min="3" max="3" width="10.54296875" customWidth="1"/>
    <col min="5" max="5" width="9.26953125" customWidth="1"/>
    <col min="7" max="7" width="14.54296875" customWidth="1"/>
  </cols>
  <sheetData>
    <row r="1" spans="1:11" ht="13">
      <c r="A1" s="6" t="s">
        <v>53</v>
      </c>
      <c r="B1" s="4"/>
      <c r="C1" s="4"/>
      <c r="D1" s="4"/>
      <c r="E1" s="4"/>
      <c r="F1" s="4"/>
      <c r="G1" s="4"/>
    </row>
    <row r="2" spans="1:11">
      <c r="I2" s="679"/>
      <c r="J2" s="679"/>
      <c r="K2" s="679"/>
    </row>
    <row r="3" spans="1:11" ht="23">
      <c r="A3" s="87"/>
      <c r="B3" s="86" t="s">
        <v>123</v>
      </c>
      <c r="C3" s="86" t="s">
        <v>124</v>
      </c>
      <c r="D3" s="86" t="s">
        <v>125</v>
      </c>
      <c r="E3" s="428" t="s">
        <v>126</v>
      </c>
      <c r="F3" s="884" t="s">
        <v>127</v>
      </c>
      <c r="G3" s="86" t="s">
        <v>128</v>
      </c>
      <c r="I3" s="680" t="s">
        <v>1681</v>
      </c>
      <c r="J3" s="680" t="s">
        <v>1682</v>
      </c>
      <c r="K3" s="679"/>
    </row>
    <row r="4" spans="1:11">
      <c r="A4" s="74" t="s">
        <v>1683</v>
      </c>
      <c r="B4" s="1360"/>
      <c r="C4" s="1360"/>
      <c r="D4" s="1486" t="str">
        <f>IF(C4=0,"-",(B4-C4)/C4)</f>
        <v>-</v>
      </c>
      <c r="E4" s="85"/>
      <c r="F4" s="85"/>
      <c r="G4" s="1487" t="str">
        <f>IF(F4=0,"-",(E4-F4)/F4)</f>
        <v>-</v>
      </c>
      <c r="I4" s="681"/>
      <c r="J4" s="681"/>
      <c r="K4" s="679"/>
    </row>
    <row r="5" spans="1:11">
      <c r="A5" s="74" t="s">
        <v>1684</v>
      </c>
      <c r="B5" s="1360"/>
      <c r="C5" s="1360"/>
      <c r="D5" s="1486" t="str">
        <f t="shared" ref="D5:D6" si="0">IF(C5=0,"-",(B5-C5)/C5)</f>
        <v>-</v>
      </c>
      <c r="E5" s="85"/>
      <c r="F5" s="85"/>
      <c r="G5" s="1487" t="str">
        <f t="shared" ref="G5" si="1">IF(F5=0,"-",(E5-F5)/F5)</f>
        <v>-</v>
      </c>
      <c r="I5" s="681"/>
      <c r="J5" s="681"/>
      <c r="K5" s="679"/>
    </row>
    <row r="6" spans="1:11">
      <c r="A6" s="1357" t="s">
        <v>1685</v>
      </c>
      <c r="B6" s="1361"/>
      <c r="C6" s="1361"/>
      <c r="D6" s="1488" t="str">
        <f t="shared" si="0"/>
        <v>-</v>
      </c>
      <c r="E6" s="1489">
        <v>8</v>
      </c>
      <c r="F6" s="1489">
        <v>13</v>
      </c>
      <c r="G6" s="1490">
        <v>-0.38461538461538464</v>
      </c>
      <c r="I6" s="682"/>
      <c r="J6" s="682"/>
      <c r="K6" s="679"/>
    </row>
    <row r="7" spans="1:11">
      <c r="A7" s="1358" t="s">
        <v>1686</v>
      </c>
      <c r="B7" s="1360"/>
      <c r="C7" s="1360"/>
      <c r="D7" s="1486" t="str">
        <f>IF(C7=0,"-",(B7-C7)/C7)</f>
        <v>-</v>
      </c>
      <c r="E7" s="85"/>
      <c r="F7" s="85"/>
      <c r="G7" s="1487" t="str">
        <f>IF(F7=0,"-",(E7-F7)/F7)</f>
        <v>-</v>
      </c>
      <c r="I7" s="681"/>
      <c r="J7" s="681"/>
      <c r="K7" s="679"/>
    </row>
    <row r="8" spans="1:11">
      <c r="A8" s="74" t="s">
        <v>1687</v>
      </c>
      <c r="B8" s="1362"/>
      <c r="C8" s="1362"/>
      <c r="D8" s="1486" t="str">
        <f t="shared" ref="D8:D15" si="2">IF(C8=0,"-",(B8-C8)/C8)</f>
        <v>-</v>
      </c>
      <c r="E8" s="85"/>
      <c r="F8" s="85"/>
      <c r="G8" s="1487" t="str">
        <f t="shared" ref="G8:G12" si="3">IF(F8=0,"-",(E8-F8)/F8)</f>
        <v>-</v>
      </c>
      <c r="I8" s="681"/>
      <c r="J8" s="681"/>
      <c r="K8" s="679"/>
    </row>
    <row r="9" spans="1:11">
      <c r="A9" s="74" t="s">
        <v>1688</v>
      </c>
      <c r="B9" s="1360"/>
      <c r="C9" s="1360"/>
      <c r="D9" s="1486" t="str">
        <f t="shared" si="2"/>
        <v>-</v>
      </c>
      <c r="E9" s="85"/>
      <c r="F9" s="85"/>
      <c r="G9" s="1487" t="str">
        <f t="shared" si="3"/>
        <v>-</v>
      </c>
      <c r="I9" s="681"/>
      <c r="J9" s="681"/>
      <c r="K9" s="679"/>
    </row>
    <row r="10" spans="1:11">
      <c r="A10" s="74" t="s">
        <v>1689</v>
      </c>
      <c r="B10" s="1360"/>
      <c r="C10" s="1360"/>
      <c r="D10" s="1486" t="str">
        <f t="shared" si="2"/>
        <v>-</v>
      </c>
      <c r="E10" s="85"/>
      <c r="F10" s="85"/>
      <c r="G10" s="1487" t="str">
        <f t="shared" si="3"/>
        <v>-</v>
      </c>
      <c r="I10" s="681"/>
      <c r="J10" s="681"/>
      <c r="K10" s="679"/>
    </row>
    <row r="11" spans="1:11">
      <c r="A11" s="74" t="s">
        <v>1690</v>
      </c>
      <c r="B11" s="1360"/>
      <c r="C11" s="1360"/>
      <c r="D11" s="1491" t="s">
        <v>794</v>
      </c>
      <c r="E11" s="85"/>
      <c r="F11" s="85"/>
      <c r="G11" s="1492" t="s">
        <v>794</v>
      </c>
      <c r="I11" s="681"/>
      <c r="J11" s="681"/>
      <c r="K11" s="679"/>
    </row>
    <row r="12" spans="1:11">
      <c r="A12" s="74" t="s">
        <v>1691</v>
      </c>
      <c r="B12" s="1360"/>
      <c r="C12" s="1360"/>
      <c r="D12" s="1486" t="str">
        <f t="shared" si="2"/>
        <v>-</v>
      </c>
      <c r="E12" s="85"/>
      <c r="F12" s="85"/>
      <c r="G12" s="1487" t="str">
        <f t="shared" si="3"/>
        <v>-</v>
      </c>
      <c r="I12" s="683"/>
      <c r="J12" s="683"/>
      <c r="K12" s="679"/>
    </row>
    <row r="13" spans="1:11">
      <c r="A13" s="1359" t="s">
        <v>86</v>
      </c>
      <c r="B13" s="1363">
        <f>SUM(B7:B12)</f>
        <v>0</v>
      </c>
      <c r="C13" s="1363">
        <f>SUM(C7:C12)</f>
        <v>0</v>
      </c>
      <c r="D13" s="1493" t="str">
        <f t="shared" si="2"/>
        <v>-</v>
      </c>
      <c r="E13" s="1494">
        <v>62</v>
      </c>
      <c r="F13" s="1494">
        <v>55</v>
      </c>
      <c r="G13" s="1495">
        <v>0.12727272727272726</v>
      </c>
      <c r="I13" s="684"/>
      <c r="J13" s="681"/>
      <c r="K13" s="679"/>
    </row>
    <row r="14" spans="1:11">
      <c r="A14" s="74" t="s">
        <v>1692</v>
      </c>
      <c r="B14" s="1364"/>
      <c r="C14" s="1364"/>
      <c r="D14" s="1486" t="str">
        <f t="shared" si="2"/>
        <v>-</v>
      </c>
      <c r="E14" s="1496"/>
      <c r="F14" s="1496"/>
      <c r="G14" s="1487"/>
      <c r="I14" s="684"/>
      <c r="J14" s="684"/>
      <c r="K14" s="679"/>
    </row>
    <row r="15" spans="1:11">
      <c r="A15" s="74" t="s">
        <v>1693</v>
      </c>
      <c r="B15" s="1365" t="e">
        <f>B14/B13</f>
        <v>#DIV/0!</v>
      </c>
      <c r="C15" s="1365" t="e">
        <f>C14/C13</f>
        <v>#DIV/0!</v>
      </c>
      <c r="D15" s="1497" t="e">
        <f t="shared" si="2"/>
        <v>#DIV/0!</v>
      </c>
      <c r="E15" s="1498"/>
      <c r="F15" s="1498"/>
      <c r="G15" s="1499"/>
      <c r="I15" s="679"/>
      <c r="J15" s="679"/>
      <c r="K15" s="679"/>
    </row>
    <row r="16" spans="1:11" ht="13">
      <c r="A16" s="82"/>
      <c r="E16" s="81"/>
      <c r="F16" s="80"/>
    </row>
    <row r="17" spans="1:1">
      <c r="A17" s="79"/>
    </row>
    <row r="21" spans="1:1">
      <c r="A21" s="78"/>
    </row>
  </sheetData>
  <pageMargins left="0.78740157499999996" right="0.78740157499999996" top="0.984251969" bottom="0.984251969" header="0.4921259845" footer="0.4921259845"/>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C10" sqref="C10"/>
    </sheetView>
  </sheetViews>
  <sheetFormatPr baseColWidth="10" defaultColWidth="11.26953125" defaultRowHeight="11.5"/>
  <cols>
    <col min="1" max="1" width="10.54296875" style="441" customWidth="1"/>
    <col min="2" max="2" width="9.26953125" style="441" customWidth="1"/>
    <col min="3" max="3" width="20.26953125" style="441" customWidth="1"/>
    <col min="4" max="4" width="5.26953125" style="441" customWidth="1"/>
    <col min="5" max="5" width="67.7265625" style="441" customWidth="1"/>
    <col min="6" max="6" width="13.26953125" style="441" customWidth="1"/>
    <col min="7" max="7" width="34.7265625" style="441" customWidth="1"/>
    <col min="8" max="16384" width="11.26953125" style="441"/>
  </cols>
  <sheetData>
    <row r="1" spans="1:8" customFormat="1" ht="13">
      <c r="A1" s="6" t="s">
        <v>49</v>
      </c>
      <c r="B1" s="4"/>
      <c r="C1" s="4"/>
      <c r="D1" s="4"/>
    </row>
    <row r="3" spans="1:8" ht="34.5">
      <c r="A3" s="453" t="s">
        <v>131</v>
      </c>
      <c r="B3" s="455" t="s">
        <v>132</v>
      </c>
      <c r="C3" s="453" t="s">
        <v>133</v>
      </c>
      <c r="D3" s="453" t="s">
        <v>900</v>
      </c>
      <c r="E3" s="1296" t="s">
        <v>1694</v>
      </c>
      <c r="F3" s="453" t="s">
        <v>1695</v>
      </c>
      <c r="G3" s="453" t="s">
        <v>1696</v>
      </c>
      <c r="H3" s="453" t="s">
        <v>1697</v>
      </c>
    </row>
    <row r="4" spans="1:8" s="1282" customFormat="1" ht="69">
      <c r="A4" s="1709">
        <v>3010322</v>
      </c>
      <c r="B4" s="1710">
        <v>44637</v>
      </c>
      <c r="C4" s="1711" t="s">
        <v>1698</v>
      </c>
      <c r="D4" s="1712">
        <v>2</v>
      </c>
      <c r="E4" s="1715" t="s">
        <v>1699</v>
      </c>
      <c r="F4" s="1713" t="s">
        <v>1700</v>
      </c>
      <c r="G4" s="1716" t="s">
        <v>1701</v>
      </c>
      <c r="H4" s="1714"/>
    </row>
    <row r="5" spans="1:8" s="1295" customFormat="1">
      <c r="A5" s="1500" t="s">
        <v>1834</v>
      </c>
      <c r="B5" s="1501"/>
      <c r="C5" s="1387"/>
      <c r="D5" s="1502"/>
      <c r="E5" s="1485"/>
      <c r="F5" s="1503"/>
      <c r="G5" s="1387"/>
      <c r="H5" s="1294"/>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H80"/>
  <sheetViews>
    <sheetView showGridLines="0" zoomScaleNormal="100" workbookViewId="0">
      <selection activeCell="E4" sqref="E4:E16"/>
    </sheetView>
  </sheetViews>
  <sheetFormatPr baseColWidth="10" defaultColWidth="11.26953125" defaultRowHeight="12.5"/>
  <cols>
    <col min="1" max="1" width="8" customWidth="1"/>
    <col min="2" max="2" width="49.54296875" customWidth="1"/>
    <col min="3" max="3" width="20.26953125" bestFit="1" customWidth="1"/>
    <col min="5" max="5" width="19.7265625" customWidth="1"/>
    <col min="6" max="6" width="15.26953125" bestFit="1" customWidth="1"/>
    <col min="7" max="7" width="13.26953125" bestFit="1" customWidth="1"/>
  </cols>
  <sheetData>
    <row r="1" spans="1:8" ht="13">
      <c r="A1" s="6" t="s">
        <v>72</v>
      </c>
      <c r="B1" s="4"/>
      <c r="C1" s="4"/>
      <c r="D1" s="4"/>
      <c r="E1" s="4"/>
      <c r="F1" s="4"/>
    </row>
    <row r="2" spans="1:8" ht="13" thickBot="1"/>
    <row r="3" spans="1:8" s="361" customFormat="1" ht="34.5">
      <c r="A3" s="384" t="s">
        <v>131</v>
      </c>
      <c r="B3" s="383" t="s">
        <v>1702</v>
      </c>
      <c r="C3" s="382" t="s">
        <v>1703</v>
      </c>
      <c r="D3" s="382" t="s">
        <v>1704</v>
      </c>
      <c r="E3" s="382" t="s">
        <v>1705</v>
      </c>
      <c r="F3" s="381" t="s">
        <v>1706</v>
      </c>
    </row>
    <row r="4" spans="1:8">
      <c r="A4" s="373">
        <v>1</v>
      </c>
      <c r="B4" s="372" t="s">
        <v>1707</v>
      </c>
      <c r="C4" s="371" t="s">
        <v>1708</v>
      </c>
      <c r="D4" s="370"/>
      <c r="E4" s="369">
        <v>0.95</v>
      </c>
      <c r="F4" s="379"/>
      <c r="G4" s="380"/>
      <c r="H4" s="361"/>
    </row>
    <row r="5" spans="1:8">
      <c r="A5" s="373" t="s">
        <v>1709</v>
      </c>
      <c r="B5" s="372" t="s">
        <v>1710</v>
      </c>
      <c r="C5" s="1848" t="s">
        <v>1711</v>
      </c>
      <c r="D5" s="1850">
        <v>80</v>
      </c>
      <c r="E5" s="369" t="s">
        <v>1851</v>
      </c>
      <c r="F5" s="379"/>
      <c r="G5" s="831"/>
      <c r="H5" s="361"/>
    </row>
    <row r="6" spans="1:8" ht="12.75" customHeight="1">
      <c r="A6" s="373" t="s">
        <v>1712</v>
      </c>
      <c r="B6" s="372" t="s">
        <v>1713</v>
      </c>
      <c r="C6" s="1849"/>
      <c r="D6" s="1851"/>
      <c r="E6" s="369" t="s">
        <v>1852</v>
      </c>
      <c r="F6" s="379"/>
      <c r="G6" s="831"/>
      <c r="H6" s="361"/>
    </row>
    <row r="7" spans="1:8">
      <c r="A7" s="946">
        <v>3</v>
      </c>
      <c r="B7" s="947" t="s">
        <v>1714</v>
      </c>
      <c r="C7" s="371" t="s">
        <v>1715</v>
      </c>
      <c r="D7" s="370">
        <v>120</v>
      </c>
      <c r="E7" s="369">
        <v>0.95</v>
      </c>
      <c r="F7" s="378"/>
      <c r="G7" s="831"/>
      <c r="H7" s="361"/>
    </row>
    <row r="8" spans="1:8">
      <c r="A8" s="373">
        <v>4</v>
      </c>
      <c r="B8" s="372" t="s">
        <v>1718</v>
      </c>
      <c r="C8" s="371" t="s">
        <v>1719</v>
      </c>
      <c r="D8" s="370">
        <v>7</v>
      </c>
      <c r="E8" s="369">
        <v>0.9</v>
      </c>
      <c r="F8" s="1391"/>
      <c r="G8" s="831"/>
      <c r="H8" s="361"/>
    </row>
    <row r="9" spans="1:8">
      <c r="A9" s="373">
        <v>5</v>
      </c>
      <c r="B9" s="372" t="s">
        <v>1720</v>
      </c>
      <c r="C9" s="371" t="s">
        <v>1721</v>
      </c>
      <c r="D9" s="370">
        <v>1</v>
      </c>
      <c r="E9" s="369">
        <v>0.9</v>
      </c>
      <c r="F9" s="377"/>
      <c r="G9" s="362"/>
      <c r="H9" s="361"/>
    </row>
    <row r="10" spans="1:8">
      <c r="A10" s="373">
        <v>6</v>
      </c>
      <c r="B10" s="372" t="s">
        <v>1722</v>
      </c>
      <c r="C10" s="371" t="s">
        <v>1721</v>
      </c>
      <c r="D10" s="370">
        <v>1</v>
      </c>
      <c r="E10" s="369">
        <v>0.95</v>
      </c>
      <c r="F10" s="376"/>
      <c r="G10" s="375"/>
      <c r="H10" s="361"/>
    </row>
    <row r="11" spans="1:8">
      <c r="A11" s="946">
        <v>7</v>
      </c>
      <c r="B11" s="947" t="s">
        <v>1716</v>
      </c>
      <c r="C11" s="371" t="s">
        <v>1717</v>
      </c>
      <c r="D11" s="370">
        <v>30</v>
      </c>
      <c r="E11" s="369">
        <v>0.95</v>
      </c>
      <c r="F11" s="378"/>
      <c r="G11" s="831"/>
      <c r="H11" s="361"/>
    </row>
    <row r="12" spans="1:8">
      <c r="A12" s="373" t="s">
        <v>1854</v>
      </c>
      <c r="B12" s="372" t="s">
        <v>1855</v>
      </c>
      <c r="C12" s="371" t="s">
        <v>1853</v>
      </c>
      <c r="D12" s="371" t="s">
        <v>1853</v>
      </c>
      <c r="E12" s="371" t="s">
        <v>1853</v>
      </c>
      <c r="F12" s="376"/>
      <c r="G12" s="375"/>
      <c r="H12" s="361"/>
    </row>
    <row r="13" spans="1:8">
      <c r="A13" s="373" t="s">
        <v>1856</v>
      </c>
      <c r="B13" s="372" t="s">
        <v>1857</v>
      </c>
      <c r="C13" s="371" t="s">
        <v>1853</v>
      </c>
      <c r="D13" s="371" t="s">
        <v>1853</v>
      </c>
      <c r="E13" s="371" t="s">
        <v>1853</v>
      </c>
      <c r="F13" s="376"/>
      <c r="G13" s="375"/>
      <c r="H13" s="361"/>
    </row>
    <row r="14" spans="1:8" ht="13">
      <c r="A14" s="373">
        <v>9</v>
      </c>
      <c r="B14" s="372" t="s">
        <v>1724</v>
      </c>
      <c r="C14" s="371" t="s">
        <v>1725</v>
      </c>
      <c r="D14" s="370">
        <v>5</v>
      </c>
      <c r="E14" s="369">
        <v>0.95</v>
      </c>
      <c r="F14" s="1391"/>
      <c r="G14" s="374"/>
      <c r="H14" s="361"/>
    </row>
    <row r="15" spans="1:8">
      <c r="A15" s="373">
        <v>10</v>
      </c>
      <c r="B15" s="372" t="s">
        <v>1726</v>
      </c>
      <c r="C15" s="371" t="s">
        <v>1721</v>
      </c>
      <c r="D15" s="370">
        <v>1</v>
      </c>
      <c r="E15" s="369">
        <v>0.95</v>
      </c>
      <c r="F15" s="368"/>
      <c r="G15" s="362"/>
      <c r="H15" s="361"/>
    </row>
    <row r="16" spans="1:8" ht="13" thickBot="1">
      <c r="A16" s="367">
        <v>11</v>
      </c>
      <c r="B16" s="366" t="s">
        <v>1727</v>
      </c>
      <c r="C16" s="365" t="s">
        <v>1721</v>
      </c>
      <c r="D16" s="364">
        <v>1</v>
      </c>
      <c r="E16" s="363">
        <v>0.9</v>
      </c>
      <c r="F16" s="1392"/>
      <c r="G16" s="362"/>
      <c r="H16" s="361"/>
    </row>
    <row r="17" spans="1:8">
      <c r="H17" s="361"/>
    </row>
    <row r="18" spans="1:8">
      <c r="H18" s="361"/>
    </row>
    <row r="19" spans="1:8">
      <c r="A19" s="832"/>
      <c r="B19" s="832"/>
      <c r="C19" s="832"/>
      <c r="D19" s="832"/>
      <c r="E19" s="832"/>
      <c r="F19" s="832"/>
      <c r="G19" s="832"/>
      <c r="H19" s="833"/>
    </row>
    <row r="20" spans="1:8">
      <c r="A20" s="832"/>
      <c r="B20" s="832"/>
      <c r="C20" s="832"/>
      <c r="D20" s="832"/>
      <c r="E20" s="832"/>
      <c r="F20" s="832"/>
      <c r="G20" s="833"/>
      <c r="H20" s="833"/>
    </row>
    <row r="21" spans="1:8">
      <c r="A21" s="832"/>
      <c r="B21" s="832"/>
      <c r="C21" s="832"/>
      <c r="D21" s="832"/>
      <c r="E21" s="833"/>
      <c r="F21" s="795"/>
      <c r="G21" s="832"/>
      <c r="H21" s="833"/>
    </row>
    <row r="22" spans="1:8">
      <c r="A22" s="832"/>
      <c r="B22" s="832"/>
      <c r="C22" s="832"/>
      <c r="D22" s="832"/>
      <c r="E22" s="833"/>
      <c r="F22" s="795"/>
      <c r="G22" s="832"/>
      <c r="H22" s="833"/>
    </row>
    <row r="23" spans="1:8">
      <c r="A23" s="832"/>
      <c r="B23" s="832"/>
      <c r="C23" s="832"/>
      <c r="D23" s="832"/>
      <c r="E23" s="832"/>
      <c r="F23" s="832"/>
      <c r="G23" s="832"/>
      <c r="H23" s="833"/>
    </row>
    <row r="24" spans="1:8">
      <c r="A24" s="832"/>
      <c r="B24" s="832"/>
      <c r="C24" s="832"/>
      <c r="D24" s="832"/>
      <c r="E24" s="832"/>
      <c r="F24" s="832"/>
      <c r="G24" s="832"/>
      <c r="H24" s="833"/>
    </row>
    <row r="25" spans="1:8">
      <c r="A25" s="832"/>
      <c r="B25" s="832"/>
      <c r="C25" s="832"/>
      <c r="D25" s="832"/>
      <c r="E25" s="833"/>
      <c r="F25" s="795"/>
      <c r="G25" s="833"/>
      <c r="H25" s="833"/>
    </row>
    <row r="26" spans="1:8">
      <c r="A26" s="832"/>
      <c r="B26" s="832"/>
      <c r="C26" s="832"/>
      <c r="D26" s="832"/>
      <c r="E26" s="833"/>
      <c r="F26" s="795"/>
      <c r="G26" s="832"/>
      <c r="H26" s="833"/>
    </row>
    <row r="27" spans="1:8">
      <c r="A27" s="832"/>
      <c r="B27" s="832"/>
      <c r="C27" s="832"/>
      <c r="D27" s="832"/>
      <c r="E27" s="833"/>
      <c r="F27" s="795"/>
      <c r="G27" s="832"/>
      <c r="H27" s="833"/>
    </row>
    <row r="28" spans="1:8">
      <c r="A28" s="832"/>
      <c r="B28" s="832"/>
      <c r="C28" s="832"/>
      <c r="D28" s="832"/>
      <c r="E28" s="832"/>
      <c r="F28" s="832"/>
      <c r="G28" s="832"/>
      <c r="H28" s="833"/>
    </row>
    <row r="29" spans="1:8">
      <c r="A29" s="832"/>
      <c r="B29" s="832"/>
      <c r="C29" s="832"/>
      <c r="D29" s="832"/>
      <c r="E29" s="832"/>
      <c r="F29" s="832"/>
      <c r="G29" s="832"/>
      <c r="H29" s="833"/>
    </row>
    <row r="30" spans="1:8">
      <c r="A30" s="832"/>
      <c r="B30" s="832"/>
      <c r="C30" s="832"/>
      <c r="D30" s="832"/>
      <c r="E30" s="832"/>
      <c r="F30" s="832"/>
      <c r="G30" s="832"/>
      <c r="H30" s="833"/>
    </row>
    <row r="31" spans="1:8">
      <c r="A31" s="832"/>
      <c r="B31" s="832"/>
      <c r="C31" s="832"/>
      <c r="D31" s="832"/>
      <c r="E31" s="832"/>
      <c r="F31" s="832"/>
      <c r="G31" s="833"/>
      <c r="H31" s="833"/>
    </row>
    <row r="32" spans="1:8">
      <c r="A32" s="832"/>
      <c r="B32" s="832"/>
      <c r="C32" s="832"/>
      <c r="D32" s="832"/>
      <c r="E32" s="832"/>
      <c r="F32" s="832"/>
      <c r="G32" s="832"/>
      <c r="H32" s="833"/>
    </row>
    <row r="33" spans="1:8">
      <c r="A33" s="832"/>
      <c r="B33" s="832"/>
      <c r="C33" s="832"/>
      <c r="D33" s="832"/>
      <c r="E33" s="833"/>
      <c r="F33" s="795"/>
      <c r="G33" s="832"/>
      <c r="H33" s="833"/>
    </row>
    <row r="34" spans="1:8">
      <c r="A34" s="832"/>
      <c r="B34" s="832"/>
      <c r="C34" s="832"/>
      <c r="D34" s="832"/>
      <c r="E34" s="833"/>
      <c r="F34" s="795"/>
      <c r="G34" s="832"/>
      <c r="H34" s="832"/>
    </row>
    <row r="35" spans="1:8">
      <c r="A35" s="832"/>
      <c r="B35" s="832"/>
      <c r="C35" s="832"/>
      <c r="D35" s="832"/>
      <c r="E35" s="832"/>
      <c r="F35" s="832"/>
      <c r="G35" s="832"/>
      <c r="H35" s="832"/>
    </row>
    <row r="36" spans="1:8">
      <c r="A36" s="832"/>
      <c r="B36" s="832"/>
      <c r="C36" s="832"/>
      <c r="D36" s="832"/>
      <c r="E36" s="832"/>
      <c r="F36" s="832"/>
      <c r="G36" s="832"/>
      <c r="H36" s="832"/>
    </row>
    <row r="37" spans="1:8">
      <c r="A37" s="832"/>
      <c r="B37" s="832"/>
      <c r="C37" s="832"/>
      <c r="D37" s="832"/>
      <c r="E37" s="832"/>
      <c r="F37" s="832"/>
      <c r="G37" s="832"/>
      <c r="H37" s="832"/>
    </row>
    <row r="38" spans="1:8">
      <c r="A38" s="832"/>
      <c r="B38" s="832"/>
      <c r="C38" s="832"/>
      <c r="D38" s="832"/>
      <c r="E38" s="832"/>
      <c r="F38" s="832"/>
      <c r="G38" s="832"/>
      <c r="H38" s="832"/>
    </row>
    <row r="39" spans="1:8">
      <c r="A39" s="832"/>
      <c r="B39" s="832"/>
      <c r="C39" s="832"/>
      <c r="D39" s="832"/>
      <c r="E39" s="832"/>
      <c r="F39" s="832"/>
      <c r="G39" s="832"/>
      <c r="H39" s="832"/>
    </row>
    <row r="40" spans="1:8">
      <c r="A40" s="832"/>
      <c r="B40" s="832"/>
      <c r="C40" s="832"/>
      <c r="D40" s="832"/>
      <c r="E40" s="832"/>
      <c r="F40" s="832"/>
      <c r="G40" s="832"/>
      <c r="H40" s="832"/>
    </row>
    <row r="41" spans="1:8">
      <c r="A41" s="832"/>
      <c r="B41" s="832"/>
      <c r="C41" s="832"/>
      <c r="D41" s="832"/>
      <c r="E41" s="832"/>
      <c r="F41" s="832"/>
      <c r="G41" s="832"/>
      <c r="H41" s="832"/>
    </row>
    <row r="42" spans="1:8">
      <c r="A42" s="832"/>
      <c r="B42" s="832"/>
      <c r="C42" s="832"/>
      <c r="D42" s="832"/>
      <c r="E42" s="832"/>
      <c r="F42" s="832"/>
      <c r="G42" s="832"/>
      <c r="H42" s="832"/>
    </row>
    <row r="43" spans="1:8">
      <c r="A43" s="832"/>
      <c r="B43" s="832"/>
      <c r="C43" s="832"/>
      <c r="D43" s="832"/>
      <c r="E43" s="833"/>
      <c r="F43" s="795"/>
      <c r="G43" s="832"/>
      <c r="H43" s="832"/>
    </row>
    <row r="44" spans="1:8">
      <c r="A44" s="832"/>
      <c r="B44" s="832"/>
      <c r="C44" s="832"/>
      <c r="D44" s="832"/>
      <c r="E44" s="832"/>
      <c r="F44" s="832"/>
      <c r="G44" s="832"/>
      <c r="H44" s="832"/>
    </row>
    <row r="45" spans="1:8">
      <c r="A45" s="832"/>
      <c r="B45" s="832"/>
      <c r="C45" s="832"/>
      <c r="D45" s="832"/>
      <c r="E45" s="832"/>
      <c r="F45" s="832"/>
      <c r="G45" s="832"/>
      <c r="H45" s="832"/>
    </row>
    <row r="46" spans="1:8">
      <c r="A46" s="832"/>
      <c r="B46" s="832"/>
      <c r="C46" s="832"/>
      <c r="D46" s="833"/>
      <c r="E46" s="832"/>
      <c r="F46" s="832"/>
      <c r="G46" s="832"/>
      <c r="H46" s="832"/>
    </row>
    <row r="47" spans="1:8">
      <c r="A47" s="832"/>
      <c r="B47" s="832"/>
      <c r="C47" s="832"/>
      <c r="D47" s="832"/>
      <c r="E47" s="832"/>
      <c r="F47" s="832"/>
      <c r="G47" s="832"/>
      <c r="H47" s="832"/>
    </row>
    <row r="48" spans="1:8">
      <c r="A48" s="832"/>
      <c r="B48" s="832"/>
      <c r="C48" s="832"/>
      <c r="D48" s="832"/>
      <c r="E48" s="832"/>
      <c r="F48" s="832"/>
      <c r="G48" s="833"/>
      <c r="H48" s="795"/>
    </row>
    <row r="49" spans="1:8">
      <c r="A49" s="832"/>
      <c r="B49" s="832"/>
      <c r="C49" s="832"/>
      <c r="D49" s="832"/>
      <c r="E49" s="832"/>
      <c r="F49" s="832"/>
      <c r="G49" s="832"/>
      <c r="H49" s="832"/>
    </row>
    <row r="50" spans="1:8">
      <c r="A50" s="832"/>
      <c r="B50" s="832"/>
      <c r="C50" s="832"/>
      <c r="D50" s="832"/>
      <c r="E50" s="833"/>
      <c r="F50" s="795"/>
      <c r="G50" s="833"/>
      <c r="H50" s="795"/>
    </row>
    <row r="51" spans="1:8">
      <c r="A51" s="832"/>
      <c r="B51" s="832"/>
      <c r="C51" s="832"/>
      <c r="D51" s="832"/>
      <c r="E51" s="832"/>
      <c r="F51" s="832"/>
      <c r="G51" s="832"/>
      <c r="H51" s="832"/>
    </row>
    <row r="52" spans="1:8">
      <c r="A52" s="832"/>
      <c r="B52" s="832"/>
      <c r="C52" s="832"/>
      <c r="D52" s="832"/>
      <c r="E52" s="832"/>
      <c r="F52" s="832"/>
      <c r="G52" s="832"/>
      <c r="H52" s="832"/>
    </row>
    <row r="53" spans="1:8">
      <c r="A53" s="832"/>
      <c r="B53" s="832"/>
      <c r="C53" s="832"/>
      <c r="D53" s="832"/>
      <c r="E53" s="832"/>
      <c r="F53" s="832"/>
      <c r="G53" s="832"/>
      <c r="H53" s="832"/>
    </row>
    <row r="54" spans="1:8">
      <c r="A54" s="832"/>
      <c r="B54" s="832"/>
      <c r="C54" s="832"/>
      <c r="D54" s="832"/>
      <c r="E54" s="832"/>
      <c r="F54" s="832"/>
      <c r="G54" s="832"/>
      <c r="H54" s="832"/>
    </row>
    <row r="55" spans="1:8">
      <c r="A55" s="832"/>
      <c r="B55" s="832"/>
      <c r="C55" s="832"/>
      <c r="D55" s="832"/>
      <c r="E55" s="832"/>
      <c r="F55" s="832"/>
      <c r="G55" s="832"/>
      <c r="H55" s="832"/>
    </row>
    <row r="56" spans="1:8">
      <c r="A56" s="832"/>
      <c r="B56" s="832"/>
      <c r="C56" s="832"/>
      <c r="D56" s="832"/>
      <c r="E56" s="832"/>
      <c r="F56" s="832"/>
      <c r="G56" s="832"/>
      <c r="H56" s="832"/>
    </row>
    <row r="57" spans="1:8">
      <c r="A57" s="832"/>
      <c r="B57" s="832"/>
      <c r="C57" s="832"/>
      <c r="D57" s="832"/>
      <c r="E57" s="832"/>
      <c r="F57" s="832"/>
      <c r="G57" s="832"/>
      <c r="H57" s="832"/>
    </row>
    <row r="58" spans="1:8">
      <c r="A58" s="832"/>
      <c r="B58" s="832"/>
      <c r="C58" s="832"/>
      <c r="D58" s="832"/>
      <c r="E58" s="832"/>
      <c r="F58" s="832"/>
      <c r="G58" s="832"/>
      <c r="H58" s="832"/>
    </row>
    <row r="59" spans="1:8">
      <c r="A59" s="832"/>
      <c r="B59" s="832"/>
      <c r="C59" s="832"/>
      <c r="D59" s="832"/>
      <c r="E59" s="832"/>
      <c r="F59" s="832"/>
      <c r="G59" s="832"/>
      <c r="H59" s="832"/>
    </row>
    <row r="60" spans="1:8">
      <c r="A60" s="832"/>
      <c r="B60" s="832"/>
      <c r="C60" s="832"/>
      <c r="D60" s="832"/>
      <c r="E60" s="832"/>
      <c r="F60" s="832"/>
      <c r="G60" s="832"/>
      <c r="H60" s="832"/>
    </row>
    <row r="61" spans="1:8">
      <c r="A61" s="832"/>
      <c r="B61" s="832"/>
      <c r="C61" s="832"/>
      <c r="D61" s="832"/>
      <c r="E61" s="832"/>
      <c r="F61" s="832"/>
      <c r="G61" s="832"/>
      <c r="H61" s="832"/>
    </row>
    <row r="62" spans="1:8">
      <c r="A62" s="832"/>
      <c r="B62" s="832"/>
      <c r="C62" s="832"/>
      <c r="D62" s="832"/>
      <c r="E62" s="832"/>
      <c r="F62" s="832"/>
      <c r="G62" s="832"/>
      <c r="H62" s="832"/>
    </row>
    <row r="63" spans="1:8">
      <c r="A63" s="832"/>
      <c r="B63" s="832"/>
      <c r="C63" s="832"/>
      <c r="D63" s="832"/>
      <c r="E63" s="832"/>
      <c r="F63" s="832"/>
      <c r="G63" s="833"/>
      <c r="H63" s="795"/>
    </row>
    <row r="64" spans="1:8">
      <c r="A64" s="832"/>
      <c r="B64" s="832"/>
      <c r="C64" s="832"/>
      <c r="D64" s="832"/>
      <c r="E64" s="832"/>
      <c r="F64" s="832"/>
      <c r="G64" s="832"/>
      <c r="H64" s="832"/>
    </row>
    <row r="65" spans="1:8">
      <c r="A65" s="832"/>
      <c r="B65" s="832"/>
      <c r="C65" s="832"/>
      <c r="D65" s="832"/>
      <c r="E65" s="832"/>
      <c r="F65" s="832"/>
      <c r="G65" s="832"/>
      <c r="H65" s="832"/>
    </row>
    <row r="66" spans="1:8">
      <c r="A66" s="832"/>
      <c r="B66" s="832"/>
      <c r="C66" s="832"/>
      <c r="D66" s="832"/>
      <c r="E66" s="832"/>
      <c r="F66" s="832"/>
      <c r="G66" s="832"/>
      <c r="H66" s="832"/>
    </row>
    <row r="67" spans="1:8">
      <c r="A67" s="832"/>
      <c r="B67" s="832"/>
      <c r="C67" s="832"/>
      <c r="D67" s="832"/>
      <c r="E67" s="832"/>
      <c r="F67" s="832"/>
      <c r="G67" s="832"/>
      <c r="H67" s="832"/>
    </row>
    <row r="68" spans="1:8">
      <c r="A68" s="832"/>
      <c r="B68" s="832"/>
      <c r="C68" s="832"/>
      <c r="D68" s="832"/>
      <c r="E68" s="832"/>
      <c r="F68" s="832"/>
      <c r="G68" s="832"/>
      <c r="H68" s="832"/>
    </row>
    <row r="69" spans="1:8">
      <c r="A69" s="832"/>
      <c r="B69" s="832"/>
      <c r="C69" s="832"/>
      <c r="D69" s="832"/>
      <c r="E69" s="832"/>
      <c r="F69" s="832"/>
      <c r="G69" s="832"/>
      <c r="H69" s="832"/>
    </row>
    <row r="70" spans="1:8">
      <c r="A70" s="832"/>
      <c r="B70" s="832"/>
      <c r="C70" s="832"/>
      <c r="D70" s="832"/>
      <c r="E70" s="832"/>
      <c r="F70" s="832"/>
      <c r="G70" s="832"/>
      <c r="H70" s="832"/>
    </row>
    <row r="71" spans="1:8">
      <c r="A71" s="832"/>
      <c r="B71" s="832"/>
      <c r="C71" s="832"/>
      <c r="D71" s="832"/>
      <c r="E71" s="832"/>
      <c r="F71" s="832"/>
      <c r="G71" s="832"/>
      <c r="H71" s="832"/>
    </row>
    <row r="72" spans="1:8">
      <c r="A72" s="832"/>
      <c r="B72" s="832"/>
      <c r="C72" s="832"/>
      <c r="D72" s="832"/>
      <c r="E72" s="832"/>
      <c r="F72" s="832"/>
      <c r="G72" s="832"/>
      <c r="H72" s="832"/>
    </row>
    <row r="73" spans="1:8">
      <c r="A73" s="832"/>
      <c r="B73" s="832"/>
      <c r="C73" s="832"/>
      <c r="D73" s="832"/>
      <c r="E73" s="832"/>
      <c r="F73" s="832"/>
      <c r="G73" s="832"/>
      <c r="H73" s="832"/>
    </row>
    <row r="74" spans="1:8">
      <c r="A74" s="832"/>
      <c r="B74" s="832"/>
      <c r="C74" s="832"/>
      <c r="D74" s="832"/>
      <c r="E74" s="832"/>
      <c r="F74" s="832"/>
      <c r="G74" s="832"/>
      <c r="H74" s="832"/>
    </row>
    <row r="75" spans="1:8">
      <c r="A75" s="832"/>
      <c r="B75" s="832"/>
      <c r="C75" s="832"/>
      <c r="D75" s="832"/>
      <c r="E75" s="832"/>
      <c r="F75" s="832"/>
      <c r="G75" s="832"/>
      <c r="H75" s="832"/>
    </row>
    <row r="76" spans="1:8">
      <c r="A76" s="832"/>
      <c r="B76" s="832"/>
      <c r="C76" s="832"/>
      <c r="D76" s="832"/>
      <c r="E76" s="832"/>
      <c r="F76" s="832"/>
      <c r="G76" s="832"/>
      <c r="H76" s="832"/>
    </row>
    <row r="77" spans="1:8">
      <c r="A77" s="832"/>
      <c r="B77" s="832"/>
      <c r="C77" s="832"/>
      <c r="D77" s="832"/>
      <c r="E77" s="832"/>
      <c r="F77" s="832"/>
      <c r="G77" s="832"/>
      <c r="H77" s="832"/>
    </row>
    <row r="78" spans="1:8">
      <c r="A78" s="832"/>
      <c r="B78" s="832"/>
      <c r="C78" s="832"/>
      <c r="D78" s="832"/>
      <c r="E78" s="832"/>
      <c r="F78" s="832"/>
      <c r="G78" s="833"/>
      <c r="H78" s="795"/>
    </row>
    <row r="79" spans="1:8">
      <c r="A79" s="832"/>
      <c r="B79" s="832"/>
      <c r="C79" s="832"/>
      <c r="D79" s="832"/>
      <c r="E79" s="832"/>
      <c r="F79" s="832"/>
      <c r="G79" s="832"/>
      <c r="H79" s="832"/>
    </row>
    <row r="80" spans="1:8">
      <c r="A80" s="832"/>
      <c r="B80" s="832"/>
      <c r="C80" s="832"/>
      <c r="D80" s="832"/>
      <c r="E80" s="832"/>
      <c r="F80" s="832"/>
      <c r="G80" s="833"/>
      <c r="H80" s="795"/>
    </row>
  </sheetData>
  <mergeCells count="2">
    <mergeCell ref="C5:C6"/>
    <mergeCell ref="D5:D6"/>
  </mergeCells>
  <pageMargins left="0.78740157499999996" right="0.78740157499999996" top="0.984251969" bottom="0.984251969" header="0.4921259845" footer="0.492125984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M55"/>
  <sheetViews>
    <sheetView topLeftCell="A25" workbookViewId="0">
      <selection activeCell="B45" sqref="B45:B50"/>
    </sheetView>
  </sheetViews>
  <sheetFormatPr baseColWidth="10" defaultColWidth="11.26953125" defaultRowHeight="12.5"/>
  <cols>
    <col min="1" max="1" width="29" style="360" bestFit="1" customWidth="1"/>
    <col min="2" max="2" width="7.54296875" style="360" bestFit="1" customWidth="1"/>
    <col min="3" max="3" width="11.81640625" style="360" bestFit="1" customWidth="1"/>
    <col min="4" max="5" width="11.26953125" style="360"/>
    <col min="6" max="6" width="10.26953125" style="360" bestFit="1" customWidth="1"/>
    <col min="7" max="10" width="11.26953125" style="360"/>
    <col min="11" max="11" width="24.26953125" style="360" bestFit="1" customWidth="1"/>
    <col min="12" max="12" width="3" style="360" bestFit="1" customWidth="1"/>
    <col min="13" max="16384" width="11.26953125" style="360"/>
  </cols>
  <sheetData>
    <row r="1" spans="1:13" ht="13">
      <c r="A1" s="396" t="s">
        <v>74</v>
      </c>
      <c r="B1" s="832"/>
      <c r="C1" s="832"/>
      <c r="D1" s="832"/>
      <c r="E1" s="832"/>
      <c r="F1" s="832"/>
      <c r="G1" s="832"/>
      <c r="H1" s="832"/>
      <c r="I1" s="832"/>
      <c r="J1" s="832"/>
      <c r="K1" s="832"/>
      <c r="L1" s="832"/>
      <c r="M1" s="832"/>
    </row>
    <row r="2" spans="1:13" ht="13" thickBot="1">
      <c r="A2" s="832"/>
      <c r="C2" s="832"/>
      <c r="D2" s="832"/>
      <c r="E2" s="832"/>
      <c r="F2" s="832"/>
      <c r="G2" s="832"/>
      <c r="H2" s="832"/>
      <c r="I2" s="832"/>
      <c r="J2" s="832"/>
      <c r="K2" s="832"/>
      <c r="L2" s="832"/>
      <c r="M2" s="832"/>
    </row>
    <row r="3" spans="1:13" ht="13" thickBot="1">
      <c r="A3" s="402" t="s">
        <v>1728</v>
      </c>
      <c r="B3" s="398"/>
      <c r="C3" s="834" t="e">
        <f>B3/SUM($B$3:$B$13)</f>
        <v>#DIV/0!</v>
      </c>
      <c r="D3" s="832"/>
      <c r="E3" s="832"/>
      <c r="F3" s="832"/>
      <c r="G3" s="832"/>
      <c r="H3" s="832"/>
      <c r="I3" s="832"/>
      <c r="J3" s="832"/>
      <c r="K3" s="832"/>
      <c r="L3" s="832"/>
      <c r="M3" s="832"/>
    </row>
    <row r="4" spans="1:13" ht="13" thickBot="1">
      <c r="A4" s="402" t="s">
        <v>1729</v>
      </c>
      <c r="B4" s="398"/>
      <c r="C4" s="834" t="e">
        <f t="shared" ref="C4:C13" si="0">B4/SUM($B$3:$B$13)</f>
        <v>#DIV/0!</v>
      </c>
      <c r="D4" s="832"/>
      <c r="E4" s="832"/>
      <c r="F4" s="832"/>
      <c r="G4" s="832"/>
      <c r="H4" s="832"/>
      <c r="I4" s="832"/>
      <c r="J4" s="832"/>
      <c r="K4" s="832"/>
      <c r="L4" s="832"/>
      <c r="M4" s="832"/>
    </row>
    <row r="5" spans="1:13" ht="13" thickBot="1">
      <c r="A5" s="402" t="s">
        <v>1730</v>
      </c>
      <c r="B5" s="398"/>
      <c r="C5" s="834" t="e">
        <f t="shared" si="0"/>
        <v>#DIV/0!</v>
      </c>
      <c r="D5" s="832"/>
      <c r="E5" s="832"/>
      <c r="F5" s="832"/>
      <c r="G5" s="832"/>
      <c r="H5" s="832"/>
      <c r="I5" s="832"/>
      <c r="J5" s="832"/>
      <c r="K5" s="832"/>
      <c r="L5" s="835"/>
      <c r="M5" s="832"/>
    </row>
    <row r="6" spans="1:13" ht="13" thickBot="1">
      <c r="A6" s="402" t="s">
        <v>1731</v>
      </c>
      <c r="B6" s="398"/>
      <c r="C6" s="834" t="e">
        <f t="shared" si="0"/>
        <v>#DIV/0!</v>
      </c>
      <c r="D6" s="832"/>
      <c r="E6" s="832"/>
      <c r="F6" s="832"/>
      <c r="G6" s="832"/>
      <c r="H6" s="832"/>
      <c r="I6" s="832"/>
      <c r="J6" s="832"/>
      <c r="K6" s="832"/>
      <c r="L6" s="835"/>
      <c r="M6" s="835"/>
    </row>
    <row r="7" spans="1:13" ht="23.5" thickBot="1">
      <c r="A7" s="402" t="s">
        <v>1732</v>
      </c>
      <c r="B7" s="398"/>
      <c r="C7" s="834" t="e">
        <f t="shared" si="0"/>
        <v>#DIV/0!</v>
      </c>
      <c r="D7" s="832"/>
      <c r="E7" s="832"/>
      <c r="F7" s="832"/>
      <c r="G7" s="832"/>
      <c r="H7" s="832"/>
      <c r="I7" s="832"/>
      <c r="J7" s="832"/>
      <c r="K7" s="832"/>
      <c r="L7" s="832"/>
      <c r="M7" s="832"/>
    </row>
    <row r="8" spans="1:13" ht="13" thickBot="1">
      <c r="A8" s="402" t="s">
        <v>1733</v>
      </c>
      <c r="B8" s="398"/>
      <c r="C8" s="834" t="e">
        <f t="shared" si="0"/>
        <v>#DIV/0!</v>
      </c>
      <c r="D8" s="832"/>
      <c r="E8" s="832"/>
      <c r="F8" s="832"/>
      <c r="G8" s="832"/>
      <c r="H8" s="832"/>
      <c r="I8" s="832"/>
      <c r="J8" s="832"/>
      <c r="K8" s="832"/>
      <c r="L8" s="832"/>
      <c r="M8" s="832"/>
    </row>
    <row r="9" spans="1:13" ht="13" thickBot="1">
      <c r="A9" s="402" t="s">
        <v>1734</v>
      </c>
      <c r="B9" s="398"/>
      <c r="C9" s="834" t="e">
        <f t="shared" si="0"/>
        <v>#DIV/0!</v>
      </c>
      <c r="D9" s="832"/>
      <c r="E9" s="832"/>
      <c r="F9" s="832"/>
      <c r="G9" s="832"/>
      <c r="H9" s="832"/>
      <c r="I9" s="832"/>
      <c r="J9" s="832"/>
      <c r="K9" s="832"/>
      <c r="L9" s="832"/>
      <c r="M9" s="832"/>
    </row>
    <row r="10" spans="1:13" ht="13" thickBot="1">
      <c r="A10" s="402" t="s">
        <v>1735</v>
      </c>
      <c r="B10" s="398"/>
      <c r="C10" s="834" t="e">
        <f t="shared" si="0"/>
        <v>#DIV/0!</v>
      </c>
      <c r="D10" s="832"/>
      <c r="E10" s="832"/>
      <c r="F10" s="832"/>
      <c r="G10" s="832"/>
      <c r="H10" s="832"/>
      <c r="I10" s="832"/>
      <c r="J10" s="832"/>
      <c r="K10" s="832"/>
      <c r="L10" s="832"/>
      <c r="M10" s="832"/>
    </row>
    <row r="11" spans="1:13" ht="13" thickBot="1">
      <c r="A11" s="399" t="s">
        <v>1736</v>
      </c>
      <c r="B11" s="398"/>
      <c r="C11" s="834" t="e">
        <f t="shared" si="0"/>
        <v>#DIV/0!</v>
      </c>
      <c r="D11" s="832"/>
      <c r="E11" s="832"/>
      <c r="F11" s="832"/>
      <c r="G11" s="832"/>
      <c r="H11" s="832"/>
      <c r="I11" s="832"/>
      <c r="J11" s="832"/>
      <c r="K11" s="832"/>
      <c r="L11" s="832"/>
      <c r="M11" s="832"/>
    </row>
    <row r="12" spans="1:13" ht="13" thickBot="1">
      <c r="A12" s="399" t="s">
        <v>1737</v>
      </c>
      <c r="B12" s="398"/>
      <c r="C12" s="834" t="e">
        <f t="shared" si="0"/>
        <v>#DIV/0!</v>
      </c>
      <c r="D12" s="832"/>
      <c r="E12" s="832"/>
      <c r="F12" s="832"/>
      <c r="G12" s="832"/>
      <c r="H12" s="832"/>
      <c r="I12" s="832"/>
      <c r="J12" s="832"/>
      <c r="K12" s="832"/>
      <c r="L12" s="832"/>
      <c r="M12" s="832"/>
    </row>
    <row r="13" spans="1:13" ht="13" thickBot="1">
      <c r="A13" s="399" t="s">
        <v>1738</v>
      </c>
      <c r="B13" s="397"/>
      <c r="C13" s="834" t="e">
        <f t="shared" si="0"/>
        <v>#DIV/0!</v>
      </c>
      <c r="D13" s="832"/>
      <c r="E13" s="832"/>
      <c r="F13" s="832"/>
      <c r="G13" s="832"/>
      <c r="H13" s="832"/>
      <c r="I13" s="832"/>
      <c r="J13" s="832"/>
      <c r="K13" s="832"/>
      <c r="L13" s="832"/>
      <c r="M13" s="832"/>
    </row>
    <row r="14" spans="1:13" ht="13" thickBot="1">
      <c r="A14" s="674" t="s">
        <v>1739</v>
      </c>
      <c r="B14" s="675"/>
      <c r="C14" s="676" t="e">
        <f>B14/SUM($B$3:$B$13)</f>
        <v>#DIV/0!</v>
      </c>
      <c r="D14" s="832"/>
      <c r="E14" s="832"/>
      <c r="F14" s="832"/>
      <c r="G14" s="832"/>
      <c r="H14" s="832"/>
      <c r="I14" s="832"/>
      <c r="J14" s="832"/>
      <c r="K14" s="832"/>
      <c r="L14" s="832"/>
      <c r="M14" s="832"/>
    </row>
    <row r="15" spans="1:13" ht="13" thickBot="1">
      <c r="A15" s="674" t="s">
        <v>1740</v>
      </c>
      <c r="B15" s="675"/>
      <c r="C15" s="676" t="e">
        <f>B15/SUM($B$3:$B$13)</f>
        <v>#DIV/0!</v>
      </c>
      <c r="D15" s="832"/>
      <c r="E15" s="832"/>
      <c r="F15" s="832"/>
      <c r="G15" s="832"/>
      <c r="H15" s="832"/>
      <c r="I15" s="832"/>
      <c r="J15" s="832"/>
      <c r="K15" s="832"/>
      <c r="L15" s="832"/>
      <c r="M15" s="832"/>
    </row>
    <row r="16" spans="1:13" ht="13" thickBot="1">
      <c r="A16" s="674" t="s">
        <v>1741</v>
      </c>
      <c r="B16" s="675"/>
      <c r="C16" s="676" t="e">
        <f>B16/SUM($B$3:$B$13)</f>
        <v>#DIV/0!</v>
      </c>
      <c r="D16" s="832"/>
      <c r="E16" s="832"/>
      <c r="F16" s="832"/>
      <c r="G16" s="832"/>
      <c r="H16" s="832"/>
      <c r="I16" s="832"/>
      <c r="J16" s="832"/>
      <c r="K16" s="832"/>
      <c r="L16" s="832"/>
      <c r="M16" s="832"/>
    </row>
    <row r="17" spans="1:13" ht="13" thickBot="1">
      <c r="A17" s="674" t="s">
        <v>1742</v>
      </c>
      <c r="B17" s="675"/>
      <c r="C17" s="676" t="e">
        <f>B17/SUM($B$3:$B$13)</f>
        <v>#DIV/0!</v>
      </c>
      <c r="D17" s="832"/>
      <c r="E17" s="832"/>
      <c r="F17" s="832"/>
      <c r="G17" s="832"/>
      <c r="H17" s="832"/>
      <c r="I17" s="832"/>
      <c r="J17" s="832"/>
      <c r="K17" s="832"/>
      <c r="L17" s="832"/>
      <c r="M17" s="832"/>
    </row>
    <row r="18" spans="1:13">
      <c r="A18" s="832"/>
      <c r="C18" s="832"/>
      <c r="D18" s="832"/>
      <c r="E18" s="832"/>
      <c r="F18" s="832"/>
      <c r="G18" s="832"/>
      <c r="H18" s="832"/>
      <c r="I18" s="832"/>
      <c r="J18" s="832"/>
      <c r="K18" s="832"/>
      <c r="L18" s="832"/>
      <c r="M18" s="832"/>
    </row>
    <row r="19" spans="1:13" ht="13">
      <c r="A19" s="396" t="s">
        <v>1743</v>
      </c>
      <c r="C19" s="832"/>
      <c r="D19" s="832"/>
      <c r="E19" s="832"/>
      <c r="F19" s="832"/>
      <c r="G19" s="832"/>
      <c r="H19" s="832"/>
      <c r="I19" s="832"/>
      <c r="J19" s="832"/>
      <c r="K19" s="832"/>
      <c r="L19" s="832"/>
      <c r="M19" s="832"/>
    </row>
    <row r="20" spans="1:13" ht="13" thickBot="1">
      <c r="A20" s="832"/>
      <c r="C20" s="832"/>
      <c r="D20" s="832"/>
      <c r="E20" s="832"/>
      <c r="F20" s="836"/>
      <c r="G20" s="832"/>
      <c r="H20" s="832"/>
      <c r="I20" s="832"/>
      <c r="J20" s="832"/>
      <c r="K20" s="832"/>
      <c r="L20" s="832"/>
      <c r="M20" s="832"/>
    </row>
    <row r="21" spans="1:13" ht="13" thickBot="1">
      <c r="A21" s="399" t="s">
        <v>1744</v>
      </c>
      <c r="B21" s="677"/>
      <c r="C21" s="834" t="e">
        <f>B21/SUM($B$3:$B$13)</f>
        <v>#DIV/0!</v>
      </c>
      <c r="D21" s="832"/>
      <c r="E21" s="832"/>
      <c r="F21" s="832"/>
      <c r="G21" s="832"/>
      <c r="H21" s="832"/>
      <c r="I21" s="832"/>
      <c r="J21" s="832"/>
      <c r="K21" s="832"/>
      <c r="L21" s="832"/>
      <c r="M21" s="832"/>
    </row>
    <row r="22" spans="1:13" ht="13" thickBot="1">
      <c r="A22" s="399" t="s">
        <v>35</v>
      </c>
      <c r="B22" s="677"/>
      <c r="C22" s="834" t="e">
        <f t="shared" ref="C22:C24" si="1">B22/SUM($B$3:$B$13)</f>
        <v>#DIV/0!</v>
      </c>
      <c r="D22" s="832"/>
      <c r="E22" s="832"/>
      <c r="F22" s="832"/>
      <c r="G22" s="832"/>
      <c r="H22" s="832"/>
      <c r="I22" s="832"/>
      <c r="J22" s="832"/>
      <c r="K22" s="832"/>
      <c r="L22" s="832"/>
      <c r="M22" s="832"/>
    </row>
    <row r="23" spans="1:13" ht="13" thickBot="1">
      <c r="A23" s="399" t="s">
        <v>1745</v>
      </c>
      <c r="B23" s="677"/>
      <c r="C23" s="834" t="e">
        <f t="shared" si="1"/>
        <v>#DIV/0!</v>
      </c>
      <c r="D23" s="832"/>
      <c r="E23" s="836"/>
      <c r="F23" s="832"/>
      <c r="G23" s="832"/>
      <c r="H23" s="832"/>
      <c r="I23" s="832"/>
      <c r="J23" s="832"/>
      <c r="K23" s="832"/>
      <c r="L23" s="832"/>
      <c r="M23" s="832"/>
    </row>
    <row r="24" spans="1:13" ht="13" thickBot="1">
      <c r="A24" s="399" t="s">
        <v>1746</v>
      </c>
      <c r="B24" s="677"/>
      <c r="C24" s="834" t="e">
        <f t="shared" si="1"/>
        <v>#DIV/0!</v>
      </c>
      <c r="D24" s="832"/>
      <c r="E24" s="832"/>
      <c r="F24" s="832"/>
      <c r="G24" s="832"/>
      <c r="H24" s="832"/>
      <c r="I24" s="832"/>
      <c r="J24" s="832"/>
      <c r="K24" s="832"/>
      <c r="L24" s="832"/>
      <c r="M24" s="832"/>
    </row>
    <row r="25" spans="1:13">
      <c r="A25" s="832"/>
      <c r="C25" s="832"/>
      <c r="D25" s="832"/>
      <c r="E25" s="832"/>
      <c r="F25" s="832"/>
      <c r="G25" s="832"/>
      <c r="H25" s="832"/>
      <c r="I25" s="832"/>
      <c r="J25" s="832"/>
      <c r="K25" s="832"/>
      <c r="L25" s="832"/>
      <c r="M25" s="832"/>
    </row>
    <row r="26" spans="1:13" ht="13">
      <c r="A26" s="396" t="s">
        <v>1747</v>
      </c>
      <c r="C26" s="832"/>
      <c r="D26" s="832"/>
      <c r="E26" s="832"/>
      <c r="F26" s="832"/>
      <c r="G26" s="832"/>
      <c r="H26" s="832"/>
      <c r="I26" s="832"/>
      <c r="J26" s="832"/>
      <c r="K26" s="832"/>
      <c r="L26" s="832"/>
      <c r="M26" s="832"/>
    </row>
    <row r="27" spans="1:13" ht="13" thickBot="1">
      <c r="A27" s="832"/>
      <c r="C27" s="832"/>
      <c r="D27" s="832"/>
      <c r="E27" s="832"/>
      <c r="F27" s="837"/>
      <c r="G27" s="832"/>
      <c r="H27" s="832"/>
      <c r="I27" s="832"/>
      <c r="J27" s="832"/>
      <c r="K27" s="832"/>
      <c r="L27" s="832"/>
      <c r="M27" s="832"/>
    </row>
    <row r="28" spans="1:13" ht="23.5" thickBot="1">
      <c r="A28" s="399" t="s">
        <v>1748</v>
      </c>
      <c r="B28" s="1584"/>
      <c r="C28" s="1585"/>
      <c r="D28" s="832"/>
      <c r="E28" s="832"/>
      <c r="F28" s="832"/>
      <c r="G28" s="832"/>
      <c r="H28" s="832"/>
      <c r="I28" s="832"/>
      <c r="J28" s="832"/>
      <c r="K28" s="832"/>
      <c r="L28" s="832"/>
      <c r="M28" s="832"/>
    </row>
    <row r="29" spans="1:13">
      <c r="A29" s="832"/>
      <c r="C29" s="832"/>
      <c r="D29" s="832"/>
      <c r="E29" s="832"/>
      <c r="F29" s="832"/>
      <c r="G29" s="832"/>
      <c r="H29" s="832"/>
      <c r="I29" s="832"/>
      <c r="J29" s="832"/>
      <c r="K29" s="832"/>
      <c r="L29" s="832"/>
      <c r="M29" s="832"/>
    </row>
    <row r="30" spans="1:13">
      <c r="A30" s="832"/>
      <c r="C30" s="832"/>
      <c r="D30" s="832"/>
      <c r="E30" s="832"/>
      <c r="F30" s="832"/>
      <c r="G30" s="832"/>
      <c r="H30" s="832"/>
      <c r="I30" s="832"/>
      <c r="J30" s="832"/>
      <c r="K30" s="832"/>
      <c r="L30" s="832"/>
      <c r="M30" s="832"/>
    </row>
    <row r="31" spans="1:13" ht="13">
      <c r="A31" s="396" t="s">
        <v>1749</v>
      </c>
      <c r="C31" s="832"/>
      <c r="D31" s="832"/>
      <c r="E31" s="832"/>
      <c r="F31" s="832"/>
      <c r="G31" s="832"/>
      <c r="H31" s="832"/>
      <c r="I31" s="832"/>
      <c r="J31" s="832"/>
      <c r="K31" s="832"/>
      <c r="L31" s="832"/>
      <c r="M31" s="832"/>
    </row>
    <row r="32" spans="1:13" ht="13" thickBot="1">
      <c r="A32" s="832"/>
      <c r="C32" s="832"/>
      <c r="D32" s="832"/>
      <c r="E32" s="832"/>
      <c r="F32" s="832"/>
      <c r="G32" s="832"/>
      <c r="H32" s="832"/>
      <c r="I32" s="832"/>
      <c r="J32" s="832"/>
      <c r="K32" s="832"/>
      <c r="L32" s="832"/>
      <c r="M32" s="832"/>
    </row>
    <row r="33" spans="1:3" ht="25.5" thickBot="1">
      <c r="A33" s="399" t="s">
        <v>1750</v>
      </c>
      <c r="B33" s="678" t="s">
        <v>1751</v>
      </c>
      <c r="C33" s="832"/>
    </row>
    <row r="34" spans="1:3">
      <c r="A34" s="832"/>
      <c r="C34" s="832"/>
    </row>
    <row r="35" spans="1:3" ht="13">
      <c r="A35" s="396" t="s">
        <v>1752</v>
      </c>
      <c r="C35" s="832"/>
    </row>
    <row r="36" spans="1:3" ht="13" thickBot="1">
      <c r="A36" s="832"/>
      <c r="C36" s="832"/>
    </row>
    <row r="37" spans="1:3" ht="13" thickBot="1">
      <c r="A37" s="399" t="s">
        <v>1753</v>
      </c>
      <c r="B37" s="677"/>
      <c r="C37" s="834" t="e">
        <f>B37/SUM($B$37:$B$41)</f>
        <v>#DIV/0!</v>
      </c>
    </row>
    <row r="38" spans="1:3" ht="13" thickBot="1">
      <c r="A38" s="399" t="s">
        <v>1754</v>
      </c>
      <c r="B38" s="677"/>
      <c r="C38" s="834" t="e">
        <f t="shared" ref="C38:C41" si="2">B38/SUM($B$37:$B$41)</f>
        <v>#DIV/0!</v>
      </c>
    </row>
    <row r="39" spans="1:3" ht="13" thickBot="1">
      <c r="A39" s="399" t="s">
        <v>968</v>
      </c>
      <c r="B39" s="677"/>
      <c r="C39" s="834" t="e">
        <f t="shared" si="2"/>
        <v>#DIV/0!</v>
      </c>
    </row>
    <row r="40" spans="1:3" ht="13" thickBot="1">
      <c r="A40" s="399" t="s">
        <v>27</v>
      </c>
      <c r="B40" s="677"/>
      <c r="C40" s="834" t="e">
        <f t="shared" si="2"/>
        <v>#DIV/0!</v>
      </c>
    </row>
    <row r="41" spans="1:3" ht="13" thickBot="1">
      <c r="A41" s="399" t="s">
        <v>1746</v>
      </c>
      <c r="B41" s="677"/>
      <c r="C41" s="834" t="e">
        <f t="shared" si="2"/>
        <v>#DIV/0!</v>
      </c>
    </row>
    <row r="42" spans="1:3">
      <c r="A42" s="832"/>
      <c r="C42" s="832"/>
    </row>
    <row r="43" spans="1:3" ht="13">
      <c r="A43" s="396" t="s">
        <v>1755</v>
      </c>
      <c r="C43" s="832"/>
    </row>
    <row r="44" spans="1:3" ht="13" thickBot="1">
      <c r="A44" s="832"/>
      <c r="C44" s="832"/>
    </row>
    <row r="45" spans="1:3" ht="13" thickBot="1">
      <c r="A45" s="399" t="s">
        <v>1756</v>
      </c>
      <c r="B45" s="677"/>
      <c r="C45" s="834" t="e">
        <f>B45/SUM($B$3:$B$13)</f>
        <v>#DIV/0!</v>
      </c>
    </row>
    <row r="46" spans="1:3" ht="13" thickBot="1">
      <c r="A46" s="399" t="s">
        <v>1757</v>
      </c>
      <c r="B46" s="677"/>
      <c r="C46" s="834" t="e">
        <f t="shared" ref="C46:C50" si="3">B46/SUM($B$3:$B$13)</f>
        <v>#DIV/0!</v>
      </c>
    </row>
    <row r="47" spans="1:3" ht="13" thickBot="1">
      <c r="A47" s="399" t="s">
        <v>35</v>
      </c>
      <c r="B47" s="677"/>
      <c r="C47" s="834" t="e">
        <f t="shared" si="3"/>
        <v>#DIV/0!</v>
      </c>
    </row>
    <row r="48" spans="1:3" ht="13" thickBot="1">
      <c r="A48" s="399" t="s">
        <v>1758</v>
      </c>
      <c r="B48" s="677"/>
      <c r="C48" s="834" t="e">
        <f t="shared" si="3"/>
        <v>#DIV/0!</v>
      </c>
    </row>
    <row r="49" spans="1:3" ht="13" thickBot="1">
      <c r="A49" s="399" t="s">
        <v>75</v>
      </c>
      <c r="B49" s="677"/>
      <c r="C49" s="834" t="e">
        <f t="shared" si="3"/>
        <v>#DIV/0!</v>
      </c>
    </row>
    <row r="50" spans="1:3" ht="13" thickBot="1">
      <c r="A50" s="399" t="s">
        <v>1746</v>
      </c>
      <c r="B50" s="677"/>
      <c r="C50" s="834" t="e">
        <f t="shared" si="3"/>
        <v>#DIV/0!</v>
      </c>
    </row>
    <row r="51" spans="1:3" ht="13" thickBot="1">
      <c r="A51" s="401" t="s">
        <v>1739</v>
      </c>
      <c r="B51" s="400">
        <v>0</v>
      </c>
      <c r="C51" s="832"/>
    </row>
    <row r="53" spans="1:3" ht="13">
      <c r="A53" s="1582" t="s">
        <v>1759</v>
      </c>
    </row>
    <row r="54" spans="1:3">
      <c r="A54" s="1583" t="s">
        <v>1760</v>
      </c>
    </row>
    <row r="55" spans="1:3">
      <c r="A55" s="1583" t="s">
        <v>1761</v>
      </c>
    </row>
  </sheetData>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U33"/>
  <sheetViews>
    <sheetView showGridLines="0" workbookViewId="0">
      <selection activeCell="C15" sqref="C15"/>
    </sheetView>
  </sheetViews>
  <sheetFormatPr baseColWidth="10" defaultColWidth="11.26953125" defaultRowHeight="12.5"/>
  <cols>
    <col min="1" max="1" width="18.1796875" style="10" customWidth="1"/>
    <col min="2" max="2" width="8.26953125" style="10" customWidth="1"/>
    <col min="3" max="3" width="6.54296875" style="10" bestFit="1" customWidth="1"/>
    <col min="4" max="4" width="7.81640625" style="10" bestFit="1" customWidth="1"/>
    <col min="5" max="5" width="4.54296875" style="10" bestFit="1" customWidth="1"/>
    <col min="6" max="6" width="8.54296875" style="10" customWidth="1"/>
    <col min="7" max="7" width="4.26953125" style="10" bestFit="1" customWidth="1"/>
    <col min="8" max="8" width="5.54296875" style="10" hidden="1" customWidth="1"/>
    <col min="9" max="9" width="4.54296875" style="10" hidden="1" customWidth="1"/>
    <col min="10" max="10" width="9.81640625" style="10" hidden="1" customWidth="1"/>
    <col min="11" max="11" width="7.26953125" style="10" hidden="1" customWidth="1"/>
    <col min="12" max="13" width="9.1796875" style="10" hidden="1" customWidth="1"/>
    <col min="14" max="15" width="9.1796875" style="10" customWidth="1"/>
    <col min="16" max="16" width="10.54296875" style="10" customWidth="1"/>
    <col min="17" max="19" width="9.1796875" style="10" customWidth="1"/>
    <col min="20" max="20" width="6.26953125" style="10" bestFit="1" customWidth="1"/>
    <col min="21" max="21" width="11" style="10" bestFit="1" customWidth="1"/>
    <col min="22" max="23" width="11.26953125" style="10"/>
    <col min="24" max="24" width="14.54296875" style="10" bestFit="1" customWidth="1"/>
    <col min="25" max="16384" width="11.26953125" style="10"/>
  </cols>
  <sheetData>
    <row r="1" spans="1:21" ht="13">
      <c r="A1" s="6" t="s">
        <v>73</v>
      </c>
      <c r="B1" s="797"/>
      <c r="C1" s="797"/>
      <c r="D1" s="797"/>
      <c r="E1" s="797"/>
      <c r="F1" s="797"/>
      <c r="G1" s="797"/>
      <c r="H1" s="795"/>
      <c r="I1" s="795"/>
      <c r="J1" s="795"/>
      <c r="K1" s="795"/>
      <c r="L1" s="795"/>
      <c r="M1" s="795"/>
      <c r="N1" s="795"/>
      <c r="O1" s="795"/>
      <c r="P1" s="795"/>
      <c r="Q1" s="795"/>
      <c r="R1" s="795"/>
      <c r="S1" s="795"/>
      <c r="T1" s="795"/>
      <c r="U1" s="795"/>
    </row>
    <row r="2" spans="1:21" ht="13" thickBot="1">
      <c r="A2" s="395"/>
      <c r="B2" s="394"/>
      <c r="C2" s="394"/>
      <c r="D2" s="394"/>
      <c r="E2" s="394"/>
      <c r="F2" s="795"/>
      <c r="G2" s="795"/>
      <c r="H2" s="795"/>
      <c r="I2" s="795"/>
      <c r="J2" s="795"/>
      <c r="K2" s="795"/>
      <c r="L2" s="795"/>
      <c r="M2" s="795"/>
      <c r="N2" s="795"/>
      <c r="O2" s="795"/>
      <c r="P2" s="795"/>
      <c r="Q2" s="795"/>
      <c r="R2" s="795"/>
      <c r="S2" s="795"/>
      <c r="T2" s="795"/>
      <c r="U2" s="795"/>
    </row>
    <row r="3" spans="1:21" ht="21">
      <c r="A3" s="393" t="s">
        <v>1086</v>
      </c>
      <c r="B3" s="392" t="s">
        <v>1087</v>
      </c>
      <c r="C3" s="392" t="s">
        <v>1088</v>
      </c>
      <c r="D3" s="392" t="s">
        <v>1089</v>
      </c>
      <c r="E3" s="392" t="s">
        <v>1090</v>
      </c>
      <c r="F3" s="391" t="s">
        <v>1091</v>
      </c>
      <c r="G3" s="795"/>
      <c r="H3" s="795"/>
      <c r="I3" s="795"/>
      <c r="J3" s="795"/>
      <c r="K3" s="795"/>
      <c r="L3" s="795"/>
      <c r="M3" s="795"/>
      <c r="N3" s="795"/>
      <c r="O3" s="795"/>
      <c r="P3" s="795"/>
      <c r="Q3" s="795"/>
      <c r="R3" s="795"/>
      <c r="S3" s="795"/>
      <c r="T3" s="795"/>
      <c r="U3" s="795"/>
    </row>
    <row r="4" spans="1:21" ht="13">
      <c r="A4" s="390" t="s">
        <v>1092</v>
      </c>
      <c r="B4" s="239"/>
      <c r="C4" s="806"/>
      <c r="D4" s="828"/>
      <c r="E4" s="389">
        <f>SUM(B4:D4)</f>
        <v>0</v>
      </c>
      <c r="F4" s="829" t="str">
        <f>IFERROR(E4/$E$13,"-")</f>
        <v>-</v>
      </c>
      <c r="G4" s="795"/>
      <c r="H4" s="795"/>
      <c r="I4" s="795"/>
      <c r="J4" s="795"/>
      <c r="K4" s="795"/>
      <c r="L4" s="795"/>
      <c r="M4" s="795"/>
      <c r="N4" s="795"/>
      <c r="O4" s="795"/>
      <c r="P4" s="795"/>
      <c r="Q4" s="795"/>
      <c r="R4" s="795"/>
      <c r="S4" s="795"/>
      <c r="T4" s="795"/>
      <c r="U4" s="795"/>
    </row>
    <row r="5" spans="1:21" ht="13.4" customHeight="1">
      <c r="A5" s="390" t="s">
        <v>1093</v>
      </c>
      <c r="B5" s="239"/>
      <c r="C5" s="806"/>
      <c r="D5" s="828"/>
      <c r="E5" s="389">
        <f>SUM(B5:D5)</f>
        <v>0</v>
      </c>
      <c r="F5" s="829" t="str">
        <f>IFERROR(E5/$E$13,"-")</f>
        <v>-</v>
      </c>
      <c r="G5" s="795"/>
      <c r="H5" s="795"/>
      <c r="I5" s="795"/>
      <c r="J5" s="795"/>
      <c r="K5" s="795"/>
      <c r="L5" s="795"/>
      <c r="M5" s="795"/>
      <c r="N5" s="795"/>
      <c r="O5" s="795"/>
      <c r="P5" s="795"/>
      <c r="Q5" s="795"/>
      <c r="R5" s="795"/>
      <c r="S5" s="795"/>
      <c r="T5" s="795"/>
      <c r="U5" s="795"/>
    </row>
    <row r="6" spans="1:21" ht="13">
      <c r="A6" s="390" t="s">
        <v>547</v>
      </c>
      <c r="B6" s="239"/>
      <c r="C6" s="806"/>
      <c r="D6" s="828"/>
      <c r="E6" s="389">
        <f>SUM(B6:D6)</f>
        <v>0</v>
      </c>
      <c r="F6" s="829" t="str">
        <f>IFERROR(E6/$E$13,"-")</f>
        <v>-</v>
      </c>
      <c r="G6" s="795"/>
      <c r="H6" s="795"/>
      <c r="I6" s="795"/>
      <c r="J6" s="795"/>
      <c r="K6" s="795"/>
      <c r="L6" s="795"/>
      <c r="M6" s="795"/>
      <c r="N6" s="795"/>
      <c r="O6" s="795"/>
      <c r="P6" s="795"/>
      <c r="Q6" s="795"/>
      <c r="R6" s="795"/>
      <c r="S6" s="795"/>
      <c r="T6" s="795"/>
      <c r="U6" s="795"/>
    </row>
    <row r="7" spans="1:21" ht="13">
      <c r="A7" s="390" t="s">
        <v>1094</v>
      </c>
      <c r="B7" s="239"/>
      <c r="C7" s="806"/>
      <c r="D7" s="828"/>
      <c r="E7" s="389">
        <f>SUM(B7:D7)</f>
        <v>0</v>
      </c>
      <c r="F7" s="829" t="str">
        <f>IFERROR(E7/$E$13,"-")</f>
        <v>-</v>
      </c>
      <c r="G7" s="795"/>
      <c r="H7" s="795"/>
      <c r="I7" s="795"/>
      <c r="J7" s="795"/>
      <c r="K7" s="795"/>
      <c r="L7" s="795"/>
      <c r="M7" s="795"/>
      <c r="N7" s="795"/>
      <c r="O7" s="795"/>
      <c r="P7" s="795"/>
      <c r="Q7" s="795"/>
      <c r="R7" s="795"/>
      <c r="S7" s="795"/>
      <c r="T7" s="795"/>
      <c r="U7" s="795"/>
    </row>
    <row r="8" spans="1:21" ht="13">
      <c r="A8" s="390" t="s">
        <v>1095</v>
      </c>
      <c r="B8" s="239"/>
      <c r="C8" s="806"/>
      <c r="D8" s="828"/>
      <c r="E8" s="389"/>
      <c r="F8" s="829"/>
      <c r="G8" s="795"/>
      <c r="H8" s="795"/>
      <c r="I8" s="795"/>
      <c r="J8" s="795"/>
      <c r="K8" s="795"/>
      <c r="L8" s="795"/>
      <c r="M8" s="795"/>
      <c r="N8" s="795"/>
      <c r="O8" s="795"/>
      <c r="P8" s="795"/>
      <c r="Q8" s="795"/>
      <c r="R8" s="795"/>
      <c r="S8" s="795"/>
      <c r="T8" s="795"/>
      <c r="U8" s="795"/>
    </row>
    <row r="9" spans="1:21" ht="13">
      <c r="A9" s="390" t="s">
        <v>755</v>
      </c>
      <c r="B9" s="239"/>
      <c r="C9" s="806"/>
      <c r="D9" s="828"/>
      <c r="E9" s="389">
        <f>SUM(B9:D9)</f>
        <v>0</v>
      </c>
      <c r="F9" s="829" t="str">
        <f>IFERROR(E9/$E$13,"-")</f>
        <v>-</v>
      </c>
      <c r="G9" s="795"/>
      <c r="H9" s="795"/>
      <c r="I9" s="795"/>
      <c r="J9" s="795"/>
      <c r="K9" s="795"/>
      <c r="L9" s="795"/>
      <c r="M9" s="795"/>
      <c r="N9" s="795"/>
      <c r="O9" s="795"/>
      <c r="P9" s="795"/>
      <c r="Q9" s="795"/>
      <c r="R9" s="795"/>
      <c r="S9" s="795"/>
      <c r="T9" s="795"/>
      <c r="U9" s="795"/>
    </row>
    <row r="10" spans="1:21" ht="13">
      <c r="A10" s="390" t="s">
        <v>1096</v>
      </c>
      <c r="B10" s="239"/>
      <c r="C10" s="806"/>
      <c r="D10" s="828"/>
      <c r="E10" s="389">
        <f>SUM(B10:D10)</f>
        <v>0</v>
      </c>
      <c r="F10" s="829" t="str">
        <f>IFERROR(E10/$E$13,"-")</f>
        <v>-</v>
      </c>
      <c r="G10" s="795"/>
      <c r="H10" s="795"/>
      <c r="I10" s="795"/>
      <c r="J10" s="795"/>
      <c r="K10" s="795"/>
      <c r="L10" s="795"/>
      <c r="M10" s="795"/>
      <c r="N10" s="795"/>
      <c r="O10" s="795"/>
      <c r="P10" s="795"/>
      <c r="Q10" s="795"/>
      <c r="R10" s="795"/>
      <c r="S10" s="795"/>
      <c r="T10" s="795"/>
      <c r="U10" s="795"/>
    </row>
    <row r="11" spans="1:21" ht="13">
      <c r="A11" s="390" t="s">
        <v>612</v>
      </c>
      <c r="B11" s="239"/>
      <c r="C11" s="803"/>
      <c r="D11" s="830"/>
      <c r="E11" s="389">
        <f>SUM(B11:D11)</f>
        <v>0</v>
      </c>
      <c r="F11" s="829" t="str">
        <f>IFERROR(E11/$E$13,"-")</f>
        <v>-</v>
      </c>
      <c r="G11" s="795"/>
      <c r="H11" s="795"/>
      <c r="I11" s="795"/>
      <c r="J11" s="795"/>
      <c r="K11" s="795"/>
      <c r="L11" s="795"/>
      <c r="M11" s="795"/>
      <c r="N11" s="795"/>
      <c r="O11" s="795"/>
      <c r="P11" s="795"/>
      <c r="Q11" s="795"/>
      <c r="R11" s="795"/>
      <c r="S11" s="795"/>
      <c r="T11" s="795"/>
      <c r="U11" s="795"/>
    </row>
    <row r="12" spans="1:21" ht="13">
      <c r="A12" s="390" t="s">
        <v>647</v>
      </c>
      <c r="B12" s="239"/>
      <c r="C12" s="803"/>
      <c r="D12" s="830"/>
      <c r="E12" s="389">
        <f>SUM(B12:D12)</f>
        <v>0</v>
      </c>
      <c r="F12" s="829" t="str">
        <f>IFERROR(E12/$E$13,"-")</f>
        <v>-</v>
      </c>
      <c r="G12" s="795"/>
      <c r="H12" s="795"/>
      <c r="I12" s="795"/>
      <c r="J12" s="795"/>
      <c r="K12" s="795"/>
      <c r="L12" s="795"/>
      <c r="M12" s="795"/>
      <c r="N12" s="795"/>
      <c r="O12" s="795"/>
      <c r="P12" s="795"/>
      <c r="Q12" s="795"/>
      <c r="R12" s="795"/>
      <c r="S12" s="795"/>
      <c r="T12" s="795"/>
      <c r="U12" s="795"/>
    </row>
    <row r="13" spans="1:21" ht="13" thickBot="1">
      <c r="A13" s="388" t="s">
        <v>1090</v>
      </c>
      <c r="B13" s="387">
        <f t="shared" ref="B13:E13" si="0">SUM(B4:B12)</f>
        <v>0</v>
      </c>
      <c r="C13" s="387">
        <f t="shared" si="0"/>
        <v>0</v>
      </c>
      <c r="D13" s="387">
        <f t="shared" si="0"/>
        <v>0</v>
      </c>
      <c r="E13" s="387">
        <f t="shared" si="0"/>
        <v>0</v>
      </c>
      <c r="F13" s="386" t="str">
        <f>IFERROR(SUM(B13:D13)/$E$13,"-")</f>
        <v>-</v>
      </c>
      <c r="G13" s="795"/>
      <c r="H13" s="795"/>
      <c r="I13" s="795"/>
      <c r="J13" s="795"/>
      <c r="K13" s="795"/>
      <c r="L13" s="795"/>
      <c r="M13" s="795"/>
      <c r="N13" s="795"/>
      <c r="O13" s="795"/>
      <c r="P13" s="795"/>
      <c r="Q13" s="795"/>
      <c r="R13" s="795"/>
      <c r="S13" s="795"/>
      <c r="T13" s="795"/>
      <c r="U13" s="795"/>
    </row>
    <row r="14" spans="1:21" ht="13">
      <c r="A14" s="385"/>
      <c r="B14" s="795"/>
      <c r="C14" s="795"/>
      <c r="D14" s="795"/>
      <c r="E14" s="385"/>
      <c r="F14" s="795"/>
      <c r="G14" s="795"/>
      <c r="H14" s="795"/>
      <c r="I14" s="795"/>
      <c r="J14" s="795"/>
      <c r="K14" s="795"/>
      <c r="L14" s="795"/>
      <c r="M14" s="795"/>
      <c r="N14" s="795"/>
      <c r="O14" s="795"/>
      <c r="P14" s="795"/>
      <c r="Q14" s="795"/>
      <c r="R14" s="795"/>
      <c r="S14" s="795"/>
      <c r="T14" s="795"/>
      <c r="U14" s="795"/>
    </row>
    <row r="33" ht="14.25" customHeight="1"/>
  </sheetData>
  <pageMargins left="0.78740157499999996" right="0.78740157499999996" top="0.984251969" bottom="0.984251969" header="0.4921259845" footer="0.492125984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pageSetUpPr fitToPage="1"/>
  </sheetPr>
  <dimension ref="A1:V46"/>
  <sheetViews>
    <sheetView showGridLines="0" zoomScaleNormal="100" workbookViewId="0">
      <selection activeCell="H29" sqref="H29"/>
    </sheetView>
  </sheetViews>
  <sheetFormatPr baseColWidth="10" defaultColWidth="10.81640625" defaultRowHeight="12.5"/>
  <cols>
    <col min="1" max="1" width="14.54296875" style="572" customWidth="1"/>
    <col min="2" max="2" width="39.54296875" style="572" bestFit="1" customWidth="1"/>
    <col min="3" max="3" width="12" style="572" customWidth="1"/>
    <col min="4" max="4" width="5.26953125" style="572" customWidth="1"/>
    <col min="5" max="5" width="10.81640625" style="572"/>
    <col min="6" max="6" width="10" style="572" customWidth="1"/>
    <col min="7" max="7" width="12.54296875" style="572" customWidth="1"/>
    <col min="8" max="8" width="12.26953125" style="572" bestFit="1" customWidth="1"/>
    <col min="9" max="10" width="10.81640625" style="572"/>
    <col min="11" max="11" width="2" style="572" customWidth="1"/>
    <col min="12" max="21" width="10.81640625" style="572"/>
    <col min="22" max="22" width="34.54296875" style="573" customWidth="1"/>
    <col min="23" max="16384" width="10.81640625" style="572"/>
  </cols>
  <sheetData>
    <row r="1" spans="1:22" ht="13">
      <c r="A1" s="569" t="s">
        <v>51</v>
      </c>
      <c r="B1" s="570"/>
      <c r="C1" s="570"/>
      <c r="D1" s="570"/>
      <c r="E1" s="570"/>
      <c r="F1" s="570"/>
      <c r="G1" s="570"/>
      <c r="H1" s="570"/>
      <c r="I1" s="570"/>
      <c r="J1" s="570"/>
      <c r="K1" s="570"/>
      <c r="L1" s="570"/>
      <c r="M1" s="570"/>
      <c r="N1" s="570"/>
      <c r="O1" s="570"/>
      <c r="P1" s="570"/>
      <c r="Q1" s="570"/>
      <c r="R1" s="570"/>
      <c r="S1" s="570"/>
      <c r="T1" s="570"/>
      <c r="U1" s="570"/>
      <c r="V1" s="571"/>
    </row>
    <row r="2" spans="1:22" ht="13" thickBot="1"/>
    <row r="3" spans="1:22" ht="13" thickBot="1">
      <c r="E3" s="574"/>
      <c r="F3" s="1869" t="s">
        <v>1762</v>
      </c>
      <c r="G3" s="1870"/>
      <c r="H3" s="1870"/>
      <c r="I3" s="1870"/>
      <c r="J3" s="1871"/>
      <c r="K3" s="574"/>
      <c r="L3" s="575" t="s">
        <v>1763</v>
      </c>
      <c r="M3" s="576"/>
      <c r="N3" s="576"/>
      <c r="O3" s="576"/>
      <c r="P3" s="576"/>
      <c r="Q3" s="576"/>
      <c r="R3" s="576"/>
      <c r="S3" s="576"/>
      <c r="T3" s="577"/>
    </row>
    <row r="4" spans="1:22">
      <c r="C4" s="1872" t="s">
        <v>1764</v>
      </c>
      <c r="E4" s="1874" t="s">
        <v>1765</v>
      </c>
      <c r="F4" s="1876" t="s">
        <v>1766</v>
      </c>
      <c r="G4" s="1877" t="s">
        <v>1767</v>
      </c>
      <c r="H4" s="1878" t="s">
        <v>1768</v>
      </c>
      <c r="I4" s="1878"/>
      <c r="J4" s="1879" t="s">
        <v>1769</v>
      </c>
      <c r="K4" s="574"/>
      <c r="L4" s="1861" t="s">
        <v>1770</v>
      </c>
      <c r="M4" s="959" t="s">
        <v>1771</v>
      </c>
      <c r="N4" s="1863" t="s">
        <v>1768</v>
      </c>
      <c r="O4" s="1864"/>
      <c r="P4" s="1865" t="s">
        <v>1769</v>
      </c>
      <c r="Q4" s="1867" t="s">
        <v>1772</v>
      </c>
      <c r="R4" s="1867" t="s">
        <v>1773</v>
      </c>
      <c r="S4" s="1867" t="s">
        <v>1774</v>
      </c>
      <c r="T4" s="1855" t="s">
        <v>1775</v>
      </c>
      <c r="U4" s="1857" t="s">
        <v>1776</v>
      </c>
      <c r="V4" s="1859" t="s">
        <v>1777</v>
      </c>
    </row>
    <row r="5" spans="1:22" ht="29.25" customHeight="1" thickBot="1">
      <c r="C5" s="1873"/>
      <c r="E5" s="1875"/>
      <c r="F5" s="1862"/>
      <c r="G5" s="1866"/>
      <c r="H5" s="578" t="s">
        <v>1778</v>
      </c>
      <c r="I5" s="578" t="s">
        <v>87</v>
      </c>
      <c r="J5" s="1880"/>
      <c r="K5" s="574"/>
      <c r="L5" s="1862"/>
      <c r="M5" s="958"/>
      <c r="N5" s="578" t="s">
        <v>1778</v>
      </c>
      <c r="O5" s="578" t="s">
        <v>87</v>
      </c>
      <c r="P5" s="1866"/>
      <c r="Q5" s="1868"/>
      <c r="R5" s="1868"/>
      <c r="S5" s="1868"/>
      <c r="T5" s="1856"/>
      <c r="U5" s="1858"/>
      <c r="V5" s="1860"/>
    </row>
    <row r="6" spans="1:22" ht="14.5">
      <c r="A6" s="1852" t="s">
        <v>1779</v>
      </c>
      <c r="B6" s="579" t="s">
        <v>1780</v>
      </c>
      <c r="C6" s="580" t="s">
        <v>1781</v>
      </c>
      <c r="E6" s="581" t="s">
        <v>1782</v>
      </c>
      <c r="F6" s="685"/>
      <c r="G6" s="685"/>
      <c r="H6" s="584">
        <f>G6-F6</f>
        <v>0</v>
      </c>
      <c r="I6" s="585">
        <f>IF(AND(F6=0,G6=0)=TRUE,0,IF(AND(G6=0,F6&lt;&gt;0)=TRUE,-1,1-(F6/G6)))</f>
        <v>0</v>
      </c>
      <c r="J6" s="586">
        <f>M6+G6</f>
        <v>0</v>
      </c>
      <c r="L6" s="587"/>
      <c r="M6" s="583"/>
      <c r="N6" s="584">
        <f>M6-L6</f>
        <v>0</v>
      </c>
      <c r="O6" s="585">
        <f>IF(AND(L6=0,M6=0)=TRUE,0,IF(AND(M6=0,L6&lt;&gt;0)=TRUE,-1,1-(L6/M6)))</f>
        <v>0</v>
      </c>
      <c r="P6" s="588"/>
      <c r="Q6" s="584"/>
      <c r="R6" s="588"/>
      <c r="S6" s="582"/>
      <c r="T6" s="589"/>
      <c r="U6" s="582"/>
      <c r="V6" s="590"/>
    </row>
    <row r="7" spans="1:22" ht="14.5">
      <c r="A7" s="1854"/>
      <c r="B7" s="591" t="s">
        <v>1783</v>
      </c>
      <c r="C7" s="592" t="s">
        <v>1781</v>
      </c>
      <c r="E7" s="581" t="s">
        <v>1782</v>
      </c>
      <c r="F7" s="1447"/>
      <c r="G7" s="1447"/>
      <c r="H7" s="1448">
        <f>G7-F7</f>
        <v>0</v>
      </c>
      <c r="I7" s="1449">
        <f>IF(AND(F7=0,G7=0)=TRUE,0,IF(AND(G7=0,F7&lt;&gt;0)=TRUE,-1,1-(F7/G7)))</f>
        <v>0</v>
      </c>
      <c r="J7" s="1450">
        <f>M7+G7</f>
        <v>0</v>
      </c>
      <c r="L7" s="587"/>
      <c r="M7" s="593"/>
      <c r="N7" s="584">
        <f>M7-L7</f>
        <v>0</v>
      </c>
      <c r="O7" s="585">
        <f>IF(AND(L7=0,M7=0)=TRUE,0,IF(AND(M7=0,L7&lt;&gt;0)=TRUE,-1,1-(L7/M7)))</f>
        <v>0</v>
      </c>
      <c r="P7" s="588"/>
      <c r="Q7" s="584"/>
      <c r="R7" s="588"/>
      <c r="S7" s="582"/>
      <c r="T7" s="594"/>
      <c r="U7" s="582"/>
      <c r="V7" s="590"/>
    </row>
    <row r="8" spans="1:22" ht="14.5">
      <c r="A8" s="1854"/>
      <c r="B8" s="591" t="s">
        <v>1784</v>
      </c>
      <c r="C8" s="592" t="s">
        <v>1781</v>
      </c>
      <c r="E8" s="581" t="s">
        <v>1782</v>
      </c>
      <c r="F8" s="1447"/>
      <c r="G8" s="1447"/>
      <c r="H8" s="1448">
        <f>G8-F8</f>
        <v>0</v>
      </c>
      <c r="I8" s="1449">
        <f>IF(AND(F8=0,G8=0)=TRUE,0,IF(AND(G8=0,F8&lt;&gt;0)=TRUE,-1,1-(F8/G8)))</f>
        <v>0</v>
      </c>
      <c r="J8" s="1450">
        <f>M8+G8</f>
        <v>0</v>
      </c>
      <c r="L8" s="587"/>
      <c r="M8" s="814"/>
      <c r="N8" s="584">
        <f>M8-L8</f>
        <v>0</v>
      </c>
      <c r="O8" s="585">
        <f>IF(AND(L8=0,M8=0)=TRUE,0,IF(AND(M8=0,L8&lt;&gt;0)=TRUE,-1,1-(L8/M8)))</f>
        <v>0</v>
      </c>
      <c r="P8" s="588"/>
      <c r="Q8" s="584"/>
      <c r="R8" s="588"/>
      <c r="S8" s="582"/>
      <c r="T8" s="594"/>
      <c r="U8" s="582"/>
      <c r="V8" s="590"/>
    </row>
    <row r="9" spans="1:22">
      <c r="A9" s="1853"/>
      <c r="B9" s="595" t="s">
        <v>1785</v>
      </c>
      <c r="C9" s="596" t="s">
        <v>1764</v>
      </c>
      <c r="E9" s="597" t="s">
        <v>1782</v>
      </c>
      <c r="F9" s="1451"/>
      <c r="G9" s="1451"/>
      <c r="H9" s="1452">
        <f>G9-F9</f>
        <v>0</v>
      </c>
      <c r="I9" s="1453">
        <f>IF(AND(F9=0,G9=0)=TRUE,0,IF(AND(G9=0,F9&lt;&gt;0)=TRUE,-1,1-(F9/G9)))</f>
        <v>0</v>
      </c>
      <c r="J9" s="1454">
        <f>M9+G9</f>
        <v>0</v>
      </c>
      <c r="L9" s="600"/>
      <c r="M9" s="601"/>
      <c r="N9" s="598">
        <f>M9-L9</f>
        <v>0</v>
      </c>
      <c r="O9" s="599">
        <f>IF(AND(L9=0,M9=0)=TRUE,0,IF(AND(M9=0,L9&lt;&gt;0)=TRUE,-1,1-(L9/M9)))</f>
        <v>0</v>
      </c>
      <c r="P9" s="602"/>
      <c r="Q9" s="598"/>
      <c r="R9" s="602"/>
      <c r="S9" s="582"/>
      <c r="T9" s="603"/>
      <c r="U9" s="582"/>
      <c r="V9" s="604"/>
    </row>
    <row r="10" spans="1:22" ht="13" thickBot="1">
      <c r="A10" s="573"/>
      <c r="B10" s="605"/>
      <c r="E10" s="574"/>
      <c r="F10" s="679"/>
      <c r="G10" s="1455"/>
      <c r="H10" s="1456"/>
      <c r="I10" s="1456"/>
      <c r="J10" s="1456"/>
      <c r="M10" s="606"/>
    </row>
    <row r="11" spans="1:22" ht="13">
      <c r="A11" s="1852" t="s">
        <v>1786</v>
      </c>
      <c r="B11" s="607" t="s">
        <v>1787</v>
      </c>
      <c r="C11" s="608"/>
      <c r="E11" s="1504"/>
      <c r="F11" s="1505"/>
      <c r="G11" s="1506"/>
      <c r="H11" s="1507"/>
      <c r="I11" s="1507"/>
      <c r="J11" s="1508"/>
      <c r="L11" s="611"/>
      <c r="M11" s="610"/>
      <c r="N11" s="609"/>
      <c r="O11" s="609"/>
      <c r="P11" s="609"/>
      <c r="Q11" s="609"/>
      <c r="R11" s="609"/>
      <c r="S11" s="609"/>
      <c r="T11" s="610"/>
      <c r="U11" s="609"/>
      <c r="V11" s="612"/>
    </row>
    <row r="12" spans="1:22" ht="14.25" customHeight="1">
      <c r="A12" s="1854"/>
      <c r="B12" s="613" t="s">
        <v>1788</v>
      </c>
      <c r="C12" s="580" t="s">
        <v>1789</v>
      </c>
      <c r="E12" s="581" t="s">
        <v>1782</v>
      </c>
      <c r="F12" s="1462"/>
      <c r="G12" s="1464"/>
      <c r="H12" s="1460">
        <f>G12-F12</f>
        <v>0</v>
      </c>
      <c r="I12" s="1449">
        <f>IF(AND(F12=0,G12=0)=TRUE,0,IF(AND(G12=0,F12&lt;&gt;0)=TRUE,-1,1-(F12/G12)))</f>
        <v>0</v>
      </c>
      <c r="J12" s="1450">
        <f>M12+G12</f>
        <v>0</v>
      </c>
      <c r="L12" s="582"/>
      <c r="M12" s="615"/>
      <c r="N12" s="588">
        <f>M12-L12</f>
        <v>0</v>
      </c>
      <c r="O12" s="585">
        <f>IF(AND(L12=0,M12=0)=TRUE,0,IF(AND(M12=0,L12&lt;&gt;0)=TRUE,-1,1-(L12/M12)))</f>
        <v>0</v>
      </c>
      <c r="P12" s="588"/>
      <c r="Q12" s="614"/>
      <c r="R12" s="588"/>
      <c r="S12" s="582"/>
      <c r="T12" s="594"/>
      <c r="U12" s="582"/>
      <c r="V12" s="616"/>
    </row>
    <row r="13" spans="1:22">
      <c r="A13" s="1854"/>
      <c r="B13" s="591" t="s">
        <v>1790</v>
      </c>
      <c r="C13" s="592" t="s">
        <v>1789</v>
      </c>
      <c r="E13" s="581" t="s">
        <v>1782</v>
      </c>
      <c r="F13" s="1462"/>
      <c r="G13" s="1461"/>
      <c r="H13" s="1460">
        <f>G13-F13</f>
        <v>0</v>
      </c>
      <c r="I13" s="1449">
        <f>IF(AND(F13=0,G13=0)=TRUE,0,IF(AND(G13=0,F13&lt;&gt;0)=TRUE,-1,1-(F13/G13)))</f>
        <v>0</v>
      </c>
      <c r="J13" s="1450">
        <f>M13+G13</f>
        <v>0</v>
      </c>
      <c r="L13" s="582"/>
      <c r="M13" s="615"/>
      <c r="N13" s="588">
        <f>M13-L13</f>
        <v>0</v>
      </c>
      <c r="O13" s="585">
        <f>IF(AND(L13=0,M13=0)=TRUE,0,IF(AND(M13=0,L13&lt;&gt;0)=TRUE,-1,1-(L13/M13)))</f>
        <v>0</v>
      </c>
      <c r="P13" s="588"/>
      <c r="Q13" s="614"/>
      <c r="R13" s="588"/>
      <c r="S13" s="582"/>
      <c r="T13" s="594"/>
      <c r="U13" s="582"/>
      <c r="V13" s="616"/>
    </row>
    <row r="14" spans="1:22" ht="13">
      <c r="A14" s="1854"/>
      <c r="B14" s="617" t="s">
        <v>1791</v>
      </c>
      <c r="C14" s="618"/>
      <c r="E14" s="619"/>
      <c r="F14" s="1509"/>
      <c r="G14" s="1510"/>
      <c r="H14" s="1511"/>
      <c r="I14" s="1511"/>
      <c r="J14" s="1512"/>
      <c r="L14" s="622"/>
      <c r="M14" s="621"/>
      <c r="N14" s="620"/>
      <c r="O14" s="620"/>
      <c r="P14" s="620"/>
      <c r="Q14" s="623"/>
      <c r="R14" s="620"/>
      <c r="S14" s="620"/>
      <c r="T14" s="621"/>
      <c r="U14" s="620"/>
      <c r="V14" s="624"/>
    </row>
    <row r="15" spans="1:22">
      <c r="A15" s="1854"/>
      <c r="B15" s="613" t="s">
        <v>1792</v>
      </c>
      <c r="C15" s="580" t="s">
        <v>1789</v>
      </c>
      <c r="E15" s="581" t="s">
        <v>1782</v>
      </c>
      <c r="F15" s="1462"/>
      <c r="G15" s="1461"/>
      <c r="H15" s="1460">
        <f>G15-F15</f>
        <v>0</v>
      </c>
      <c r="I15" s="1449">
        <f>IF(AND(F15=0,G15=0)=TRUE,0,IF(AND(G15=0,F15&lt;&gt;0)=TRUE,-1,1-(F15/G15)))</f>
        <v>0</v>
      </c>
      <c r="J15" s="1450">
        <f>M15+G15</f>
        <v>0</v>
      </c>
      <c r="L15" s="582"/>
      <c r="M15" s="625"/>
      <c r="N15" s="588">
        <f>M15-L15</f>
        <v>0</v>
      </c>
      <c r="O15" s="585">
        <f>IF(AND(L15=0,M15=0)=TRUE,0,IF(AND(M15=0,L15&lt;&gt;0)=TRUE,-1,1-(L15/M15)))</f>
        <v>0</v>
      </c>
      <c r="P15" s="588"/>
      <c r="Q15" s="614"/>
      <c r="R15" s="588"/>
      <c r="S15" s="582"/>
      <c r="T15" s="594"/>
      <c r="U15" s="582"/>
      <c r="V15" s="590"/>
    </row>
    <row r="16" spans="1:22">
      <c r="A16" s="1854"/>
      <c r="B16" s="591" t="s">
        <v>1793</v>
      </c>
      <c r="C16" s="592" t="s">
        <v>1789</v>
      </c>
      <c r="E16" s="581" t="s">
        <v>1782</v>
      </c>
      <c r="F16" s="1462"/>
      <c r="G16" s="1461"/>
      <c r="H16" s="1460">
        <f>G16-F16</f>
        <v>0</v>
      </c>
      <c r="I16" s="1449">
        <f>IF(AND(F16=0,G16=0)=TRUE,0,IF(AND(G16=0,F16&lt;&gt;0)=TRUE,-1,1-(F16/G16)))</f>
        <v>0</v>
      </c>
      <c r="J16" s="1450">
        <f>M16+G16</f>
        <v>0</v>
      </c>
      <c r="L16" s="582"/>
      <c r="M16" s="625"/>
      <c r="N16" s="588">
        <f>M16-L16</f>
        <v>0</v>
      </c>
      <c r="O16" s="585">
        <f>IF(AND(L16=0,M16=0)=TRUE,0,IF(AND(M16=0,L16&lt;&gt;0)=TRUE,-1,1-(L16/M16)))</f>
        <v>0</v>
      </c>
      <c r="P16" s="588"/>
      <c r="Q16" s="614"/>
      <c r="R16" s="588"/>
      <c r="S16" s="582"/>
      <c r="T16" s="594"/>
      <c r="U16" s="582"/>
      <c r="V16" s="590"/>
    </row>
    <row r="17" spans="1:22" ht="13">
      <c r="A17" s="1854"/>
      <c r="B17" s="617" t="s">
        <v>1794</v>
      </c>
      <c r="C17" s="618"/>
      <c r="E17" s="619"/>
      <c r="F17" s="1509"/>
      <c r="G17" s="1510"/>
      <c r="H17" s="1511"/>
      <c r="I17" s="1511"/>
      <c r="J17" s="1512"/>
      <c r="L17" s="622"/>
      <c r="M17" s="621"/>
      <c r="N17" s="620"/>
      <c r="O17" s="620"/>
      <c r="P17" s="620"/>
      <c r="Q17" s="620"/>
      <c r="R17" s="620"/>
      <c r="S17" s="620"/>
      <c r="T17" s="621"/>
      <c r="U17" s="620"/>
      <c r="V17" s="624"/>
    </row>
    <row r="18" spans="1:22">
      <c r="A18" s="1854"/>
      <c r="B18" s="613" t="s">
        <v>1795</v>
      </c>
      <c r="C18" s="580" t="s">
        <v>1796</v>
      </c>
      <c r="E18" s="581" t="s">
        <v>1782</v>
      </c>
      <c r="F18" s="1459"/>
      <c r="G18" s="1461"/>
      <c r="H18" s="1460">
        <f>G18-F18</f>
        <v>0</v>
      </c>
      <c r="I18" s="1449">
        <f>IF(AND(F18=0,G18=0)=TRUE,0,IF(AND(G18=0,F18&lt;&gt;0)=TRUE,-1,1-(F18/G18)))</f>
        <v>0</v>
      </c>
      <c r="J18" s="1450">
        <f>M18+G18</f>
        <v>0</v>
      </c>
      <c r="L18" s="614"/>
      <c r="M18" s="626"/>
      <c r="N18" s="588">
        <f>M18-L18</f>
        <v>0</v>
      </c>
      <c r="O18" s="585">
        <f>IF(AND(L18=0,M18=0)=TRUE,0,IF(AND(M18=0,L18&lt;&gt;0)=TRUE,-1,1-(L18/M18)))</f>
        <v>0</v>
      </c>
      <c r="P18" s="588"/>
      <c r="Q18" s="614"/>
      <c r="R18" s="588"/>
      <c r="S18" s="588"/>
      <c r="T18" s="594"/>
      <c r="U18" s="588"/>
      <c r="V18" s="590"/>
    </row>
    <row r="19" spans="1:22">
      <c r="A19" s="1853"/>
      <c r="B19" s="595" t="s">
        <v>1797</v>
      </c>
      <c r="C19" s="627" t="s">
        <v>1798</v>
      </c>
      <c r="E19" s="597" t="s">
        <v>1782</v>
      </c>
      <c r="F19" s="1463"/>
      <c r="G19" s="1513"/>
      <c r="H19" s="1465">
        <f>G19-F19</f>
        <v>0</v>
      </c>
      <c r="I19" s="1453">
        <f>IF(AND(F19=0,G19=0)=TRUE,0,IF(AND(G19=0,F19&lt;&gt;0)=TRUE,-1,1-(F19/G19)))</f>
        <v>0</v>
      </c>
      <c r="J19" s="1454"/>
      <c r="L19" s="628"/>
      <c r="M19" s="815"/>
      <c r="N19" s="602">
        <f>M19-L19</f>
        <v>0</v>
      </c>
      <c r="O19" s="599">
        <f>IF(AND(L19=0,M19=0)=TRUE,0,IF(AND(M19=0,L19&lt;&gt;0)=TRUE,-1,1-(L19/M19)))</f>
        <v>0</v>
      </c>
      <c r="P19" s="602"/>
      <c r="Q19" s="628"/>
      <c r="R19" s="602"/>
      <c r="S19" s="602"/>
      <c r="T19" s="603"/>
      <c r="U19" s="602"/>
      <c r="V19" s="604"/>
    </row>
    <row r="20" spans="1:22">
      <c r="B20" s="605"/>
      <c r="E20" s="574"/>
      <c r="F20" s="679"/>
      <c r="G20" s="1456"/>
      <c r="H20" s="1456"/>
      <c r="I20" s="1456"/>
      <c r="J20" s="1456"/>
    </row>
    <row r="21" spans="1:22" ht="15.5">
      <c r="A21" s="1852" t="s">
        <v>1799</v>
      </c>
      <c r="B21" s="816" t="s">
        <v>1800</v>
      </c>
      <c r="C21" s="629" t="s">
        <v>1801</v>
      </c>
      <c r="E21" s="630" t="s">
        <v>1782</v>
      </c>
      <c r="F21" s="1466" t="s">
        <v>1723</v>
      </c>
      <c r="G21" s="1467" t="s">
        <v>1723</v>
      </c>
      <c r="H21" s="1468" t="e">
        <f>G21-F21</f>
        <v>#VALUE!</v>
      </c>
      <c r="I21" s="1469" t="e">
        <f>IF(AND(F21=0,G21=0)=TRUE,0,IF(AND(G21=0,F21&lt;&gt;0)=TRUE,-1,1-(F21/G21)))</f>
        <v>#VALUE!</v>
      </c>
      <c r="J21" s="1458" t="e">
        <f>M21+G21</f>
        <v>#VALUE!</v>
      </c>
      <c r="L21" s="634"/>
      <c r="M21" s="631"/>
      <c r="N21" s="632">
        <f>M21-L21</f>
        <v>0</v>
      </c>
      <c r="O21" s="633">
        <f>IF(AND(L21=0,M21=0)=TRUE,0,IF(AND(M21=0,L21&lt;&gt;0)=TRUE,-1,1-(L21/M21)))</f>
        <v>0</v>
      </c>
      <c r="P21" s="635"/>
      <c r="Q21" s="636"/>
      <c r="R21" s="635"/>
      <c r="S21" s="637"/>
      <c r="T21" s="589"/>
      <c r="U21" s="637"/>
      <c r="V21" s="638"/>
    </row>
    <row r="22" spans="1:22" ht="15.5">
      <c r="A22" s="1853"/>
      <c r="B22" s="595" t="s">
        <v>1802</v>
      </c>
      <c r="C22" s="627" t="s">
        <v>1803</v>
      </c>
      <c r="E22" s="597" t="s">
        <v>1804</v>
      </c>
      <c r="F22" s="1451" t="s">
        <v>1723</v>
      </c>
      <c r="G22" s="1470" t="s">
        <v>1723</v>
      </c>
      <c r="H22" s="1452" t="e">
        <f>G22-F22</f>
        <v>#VALUE!</v>
      </c>
      <c r="I22" s="1453" t="e">
        <f>IF(AND(F22=0,G22=0)=TRUE,0,IF(AND(G22=0,F22&lt;&gt;0)=TRUE,-1,1-(F22/G22)))</f>
        <v>#VALUE!</v>
      </c>
      <c r="J22" s="1454" t="e">
        <f>M22+G22</f>
        <v>#VALUE!</v>
      </c>
      <c r="L22" s="639"/>
      <c r="M22" s="640"/>
      <c r="N22" s="641">
        <f>M22-L22</f>
        <v>0</v>
      </c>
      <c r="O22" s="599">
        <f>IF(AND(L22=0,M22=0)=TRUE,0,IF(AND(M22=0,L22&lt;&gt;0)=TRUE,-1,1-(L22/M22)))</f>
        <v>0</v>
      </c>
      <c r="P22" s="602"/>
      <c r="Q22" s="642"/>
      <c r="R22" s="642"/>
      <c r="S22" s="642"/>
      <c r="T22" s="603"/>
      <c r="U22" s="642"/>
      <c r="V22" s="604"/>
    </row>
    <row r="23" spans="1:22">
      <c r="B23" s="605"/>
      <c r="E23" s="574"/>
      <c r="F23" s="1471"/>
      <c r="G23" s="1471"/>
      <c r="H23" s="1456"/>
      <c r="I23" s="1456"/>
      <c r="J23" s="1456"/>
    </row>
    <row r="24" spans="1:22" ht="25.4" customHeight="1">
      <c r="A24" s="1852" t="s">
        <v>1805</v>
      </c>
      <c r="B24" s="579" t="s">
        <v>1806</v>
      </c>
      <c r="C24" s="629" t="s">
        <v>1807</v>
      </c>
      <c r="E24" s="630" t="s">
        <v>1782</v>
      </c>
      <c r="F24" s="1472">
        <v>50</v>
      </c>
      <c r="G24" s="1467">
        <v>50</v>
      </c>
      <c r="H24" s="1457">
        <f>G24-F24</f>
        <v>0</v>
      </c>
      <c r="I24" s="1469">
        <f>IF(AND(F24=0,G24=0)=TRUE,0,IF(AND(G24=0,F24&lt;&gt;0)=TRUE,-1,1-(F24/G24)))</f>
        <v>0</v>
      </c>
      <c r="J24" s="1458">
        <f>M24+G24</f>
        <v>50</v>
      </c>
      <c r="L24" s="644"/>
      <c r="M24" s="643"/>
      <c r="N24" s="637">
        <f>M24-L24</f>
        <v>0</v>
      </c>
      <c r="O24" s="633">
        <f>IF(AND(L24=0,M24=0)=TRUE,0,IF(AND(M24=0,L24&lt;&gt;0)=TRUE,-1,1-(L24/M24)))</f>
        <v>0</v>
      </c>
      <c r="P24" s="637"/>
      <c r="Q24" s="645"/>
      <c r="R24" s="645"/>
      <c r="S24" s="637"/>
      <c r="T24" s="589"/>
      <c r="U24" s="645"/>
      <c r="V24" s="638"/>
    </row>
    <row r="25" spans="1:22" ht="25.4" customHeight="1">
      <c r="A25" s="1853"/>
      <c r="B25" s="595" t="s">
        <v>1808</v>
      </c>
      <c r="C25" s="627" t="s">
        <v>1809</v>
      </c>
      <c r="E25" s="597" t="s">
        <v>1782</v>
      </c>
      <c r="F25" s="1601">
        <v>3430</v>
      </c>
      <c r="G25" s="1473" t="s">
        <v>1810</v>
      </c>
      <c r="H25" s="1452">
        <v>0</v>
      </c>
      <c r="I25" s="1453" t="e">
        <f>IF(AND(F25=0,G25=0)=TRUE,0,IF(AND(G25=0,F25&lt;&gt;0)=TRUE,-1,1-(F25/G25)))</f>
        <v>#VALUE!</v>
      </c>
      <c r="J25" s="1454" t="e">
        <f>M25+G25</f>
        <v>#VALUE!</v>
      </c>
      <c r="L25" s="648"/>
      <c r="M25" s="646"/>
      <c r="N25" s="649">
        <f>M25-L25</f>
        <v>0</v>
      </c>
      <c r="O25" s="599">
        <f>IF(AND(L25=0,M25=0)=TRUE,0,IF(AND(M25=0,L25&lt;&gt;0)=TRUE,-1,1-(L25/M25)))</f>
        <v>0</v>
      </c>
      <c r="P25" s="602"/>
      <c r="Q25" s="650"/>
      <c r="R25" s="650"/>
      <c r="S25" s="602"/>
      <c r="T25" s="603"/>
      <c r="U25" s="650"/>
      <c r="V25" s="604"/>
    </row>
    <row r="26" spans="1:22">
      <c r="E26" s="574"/>
      <c r="F26" s="1456"/>
      <c r="G26" s="1456"/>
      <c r="H26" s="1456"/>
      <c r="I26" s="1456"/>
      <c r="J26" s="1456"/>
    </row>
    <row r="27" spans="1:22" ht="14.5">
      <c r="A27" s="1852" t="s">
        <v>1811</v>
      </c>
      <c r="B27" s="579" t="s">
        <v>1812</v>
      </c>
      <c r="C27" s="629" t="s">
        <v>1813</v>
      </c>
      <c r="E27" s="630" t="s">
        <v>1782</v>
      </c>
      <c r="F27" s="1472"/>
      <c r="G27" s="1474"/>
      <c r="H27" s="1468">
        <f>F27-G27</f>
        <v>0</v>
      </c>
      <c r="I27" s="1469">
        <f>IF(AND(G27=0,F27=0)=TRUE,0,IF(AND(F27=0,G27&lt;&gt;0)=TRUE,-1,1-(G27/F27)))</f>
        <v>0</v>
      </c>
      <c r="J27" s="1450">
        <f>M27+G27</f>
        <v>0</v>
      </c>
      <c r="L27" s="651"/>
      <c r="M27" s="643"/>
      <c r="N27" s="632">
        <f>M27-L27</f>
        <v>0</v>
      </c>
      <c r="O27" s="652">
        <f>IF(AND(L27=0,M27=0)=TRUE,0,IF(AND(M27=0,L27&lt;&gt;0)=TRUE,-1,1-(L27/M27)))</f>
        <v>0</v>
      </c>
      <c r="P27" s="637"/>
      <c r="Q27" s="637"/>
      <c r="R27" s="637"/>
      <c r="S27" s="637"/>
      <c r="T27" s="589"/>
      <c r="U27" s="632"/>
      <c r="V27" s="638"/>
    </row>
    <row r="28" spans="1:22" ht="14.5">
      <c r="A28" s="1854"/>
      <c r="B28" s="591" t="s">
        <v>1814</v>
      </c>
      <c r="C28" s="592" t="s">
        <v>1813</v>
      </c>
      <c r="E28" s="581" t="s">
        <v>1782</v>
      </c>
      <c r="F28" s="1475"/>
      <c r="G28" s="1475"/>
      <c r="H28" s="1468">
        <f t="shared" ref="H28:H29" si="0">F28-G28</f>
        <v>0</v>
      </c>
      <c r="I28" s="1469">
        <f t="shared" ref="I28:I30" si="1">IF(AND(G28=0,F28=0)=TRUE,0,IF(AND(F28=0,G28&lt;&gt;0)=TRUE,-1,1-(G28/F28)))</f>
        <v>0</v>
      </c>
      <c r="J28" s="1450">
        <f>M28+G28</f>
        <v>0</v>
      </c>
      <c r="L28" s="654"/>
      <c r="M28" s="653"/>
      <c r="N28" s="584">
        <f>M28-L28</f>
        <v>0</v>
      </c>
      <c r="O28" s="655">
        <f>IF(AND(L28=0,M28=0)=TRUE,0,IF(AND(M28=0,L28&lt;&gt;0)=TRUE,-1,1-(L28/M28)))</f>
        <v>0</v>
      </c>
      <c r="P28" s="588"/>
      <c r="Q28" s="588"/>
      <c r="R28" s="588"/>
      <c r="S28" s="588"/>
      <c r="T28" s="594"/>
      <c r="U28" s="584"/>
      <c r="V28" s="590"/>
    </row>
    <row r="29" spans="1:22" ht="14.5">
      <c r="A29" s="1854"/>
      <c r="B29" s="591" t="s">
        <v>1815</v>
      </c>
      <c r="C29" s="592" t="s">
        <v>1813</v>
      </c>
      <c r="E29" s="581" t="s">
        <v>1782</v>
      </c>
      <c r="F29" s="1475"/>
      <c r="G29" s="1475"/>
      <c r="H29" s="1468">
        <f t="shared" si="0"/>
        <v>0</v>
      </c>
      <c r="I29" s="1469">
        <f t="shared" si="1"/>
        <v>0</v>
      </c>
      <c r="J29" s="1450">
        <f>M29+G29</f>
        <v>0</v>
      </c>
      <c r="L29" s="654"/>
      <c r="M29" s="653"/>
      <c r="N29" s="584">
        <f>M29-L29</f>
        <v>0</v>
      </c>
      <c r="O29" s="655">
        <f>IF(AND(L29=0,M29=0)=TRUE,0,IF(AND(M29=0,L29&lt;&gt;0)=TRUE,-1,1-(L29/M29)))</f>
        <v>0</v>
      </c>
      <c r="P29" s="588"/>
      <c r="Q29" s="588"/>
      <c r="R29" s="588"/>
      <c r="S29" s="588"/>
      <c r="T29" s="594"/>
      <c r="U29" s="584"/>
      <c r="V29" s="590"/>
    </row>
    <row r="30" spans="1:22" ht="14.5">
      <c r="A30" s="1854"/>
      <c r="B30" s="591" t="s">
        <v>1816</v>
      </c>
      <c r="C30" s="592" t="s">
        <v>1813</v>
      </c>
      <c r="E30" s="581" t="s">
        <v>1782</v>
      </c>
      <c r="F30" s="1476"/>
      <c r="G30" s="1476"/>
      <c r="H30" s="1460">
        <f>G30-F30</f>
        <v>0</v>
      </c>
      <c r="I30" s="1469">
        <f t="shared" si="1"/>
        <v>0</v>
      </c>
      <c r="J30" s="1514">
        <f>M30+G30</f>
        <v>0</v>
      </c>
      <c r="L30" s="654"/>
      <c r="M30" s="653"/>
      <c r="N30" s="584">
        <f>M30-L30</f>
        <v>0</v>
      </c>
      <c r="O30" s="655">
        <f>IF(AND(L30=0,M30=0)=TRUE,0,IF(AND(M30=0,L30&lt;&gt;0)=TRUE,-1,1-(L30/M30)))</f>
        <v>0</v>
      </c>
      <c r="P30" s="588"/>
      <c r="Q30" s="588"/>
      <c r="R30" s="588"/>
      <c r="S30" s="588"/>
      <c r="T30" s="594"/>
      <c r="U30" s="584"/>
      <c r="V30" s="590"/>
    </row>
    <row r="31" spans="1:22">
      <c r="A31" s="1853"/>
      <c r="B31" s="656" t="s">
        <v>1817</v>
      </c>
      <c r="C31" s="596" t="s">
        <v>87</v>
      </c>
      <c r="E31" s="597" t="s">
        <v>1782</v>
      </c>
      <c r="F31" s="1477">
        <v>1</v>
      </c>
      <c r="G31" s="1476">
        <v>0</v>
      </c>
      <c r="H31" s="1453">
        <f>G31-F31</f>
        <v>-1</v>
      </c>
      <c r="I31" s="1453">
        <f>IF(AND(F31=0,G31=0)=TRUE,0,IF(AND(G31=0,F31&lt;&gt;0)=TRUE,-1,1-(F31/G31)))</f>
        <v>-1</v>
      </c>
      <c r="J31" s="1478">
        <f>M31+G31</f>
        <v>0</v>
      </c>
      <c r="L31" s="817"/>
      <c r="M31" s="817"/>
      <c r="N31" s="598">
        <f>M31-L31</f>
        <v>0</v>
      </c>
      <c r="O31" s="657">
        <f>IF(AND(L31=0,M31=0)=TRUE,0,IF(AND(M31=0,L31&lt;&gt;0)=TRUE,-1,1-(L31/M31)))</f>
        <v>0</v>
      </c>
      <c r="P31" s="602"/>
      <c r="Q31" s="658"/>
      <c r="R31" s="658"/>
      <c r="S31" s="602"/>
      <c r="T31" s="603"/>
      <c r="U31" s="659"/>
      <c r="V31" s="604"/>
    </row>
    <row r="32" spans="1:22">
      <c r="A32" s="573"/>
      <c r="E32" s="574"/>
      <c r="F32" s="1456"/>
      <c r="G32" s="1456"/>
      <c r="H32" s="1456"/>
      <c r="I32" s="1456"/>
      <c r="J32" s="1456"/>
      <c r="M32" s="574"/>
      <c r="O32" s="574"/>
    </row>
    <row r="33" spans="1:22" ht="13" thickBot="1">
      <c r="E33" s="574"/>
      <c r="F33" s="1456"/>
      <c r="G33" s="1456"/>
      <c r="H33" s="1456"/>
      <c r="I33" s="1456"/>
      <c r="J33" s="1456"/>
      <c r="M33" s="660"/>
    </row>
    <row r="34" spans="1:22">
      <c r="A34" s="1852" t="s">
        <v>1818</v>
      </c>
      <c r="B34" s="579" t="s">
        <v>1819</v>
      </c>
      <c r="C34" s="629" t="s">
        <v>1764</v>
      </c>
      <c r="E34" s="630" t="s">
        <v>1160</v>
      </c>
      <c r="F34" s="1479" t="s">
        <v>1723</v>
      </c>
      <c r="G34" s="1479" t="s">
        <v>1723</v>
      </c>
      <c r="H34" s="1479" t="s">
        <v>1723</v>
      </c>
      <c r="I34" s="1479" t="s">
        <v>1723</v>
      </c>
      <c r="J34" s="1479" t="s">
        <v>1723</v>
      </c>
      <c r="L34" s="644"/>
      <c r="M34" s="661"/>
      <c r="N34" s="637">
        <f>M34-L34</f>
        <v>0</v>
      </c>
      <c r="O34" s="633">
        <f>IF(AND(L34=0,M34=0)=TRUE,0,IF(AND(M34=0,L34&lt;&gt;0)=TRUE,-1,1-(L34/M34)))</f>
        <v>0</v>
      </c>
      <c r="P34" s="637"/>
      <c r="Q34" s="637"/>
      <c r="R34" s="637"/>
      <c r="S34" s="637"/>
      <c r="T34" s="589"/>
      <c r="U34" s="637"/>
      <c r="V34" s="638"/>
    </row>
    <row r="35" spans="1:22" ht="13" thickBot="1">
      <c r="A35" s="1853"/>
      <c r="B35" s="595" t="s">
        <v>1820</v>
      </c>
      <c r="C35" s="596" t="s">
        <v>1764</v>
      </c>
      <c r="E35" s="597" t="s">
        <v>1160</v>
      </c>
      <c r="F35" s="1480" t="s">
        <v>1723</v>
      </c>
      <c r="G35" s="1480" t="s">
        <v>1723</v>
      </c>
      <c r="H35" s="1481" t="s">
        <v>1723</v>
      </c>
      <c r="I35" s="1481" t="s">
        <v>1723</v>
      </c>
      <c r="J35" s="1481" t="s">
        <v>1723</v>
      </c>
      <c r="L35" s="648"/>
      <c r="M35" s="662"/>
      <c r="N35" s="602">
        <f>M35-L35</f>
        <v>0</v>
      </c>
      <c r="O35" s="599">
        <f>IF(AND(L35=0,M35=0)=TRUE,0,IF(AND(M35=0,L35&lt;&gt;0)=TRUE,-1,1-(L35/M35)))</f>
        <v>0</v>
      </c>
      <c r="P35" s="602"/>
      <c r="Q35" s="602"/>
      <c r="R35" s="602"/>
      <c r="S35" s="602"/>
      <c r="T35" s="603"/>
      <c r="U35" s="602"/>
      <c r="V35" s="604"/>
    </row>
    <row r="36" spans="1:22" ht="13" thickBot="1">
      <c r="E36" s="574"/>
      <c r="F36" s="1456"/>
      <c r="G36" s="1456"/>
      <c r="H36" s="1456"/>
      <c r="I36" s="1456"/>
      <c r="J36" s="1456"/>
      <c r="M36" s="660"/>
    </row>
    <row r="37" spans="1:22" ht="37.5">
      <c r="A37" s="1852" t="s">
        <v>1821</v>
      </c>
      <c r="B37" s="663" t="s">
        <v>1822</v>
      </c>
      <c r="C37" s="629" t="s">
        <v>1764</v>
      </c>
      <c r="E37" s="630" t="s">
        <v>1160</v>
      </c>
      <c r="F37" s="1479" t="s">
        <v>1723</v>
      </c>
      <c r="G37" s="1479" t="s">
        <v>1723</v>
      </c>
      <c r="H37" s="1479" t="s">
        <v>1723</v>
      </c>
      <c r="I37" s="1479" t="s">
        <v>1723</v>
      </c>
      <c r="J37" s="1479" t="s">
        <v>1723</v>
      </c>
      <c r="K37" s="664"/>
      <c r="L37" s="665"/>
      <c r="M37" s="661"/>
      <c r="N37" s="637">
        <f>M37-L37</f>
        <v>0</v>
      </c>
      <c r="O37" s="666">
        <f>IF(AND(L37=0,M37=0)=TRUE,0,IF(AND(M37=0,L37&lt;&gt;0)=TRUE,-1,1-(L37/M37)))</f>
        <v>0</v>
      </c>
      <c r="P37" s="637"/>
      <c r="Q37" s="637"/>
      <c r="R37" s="637"/>
      <c r="S37" s="637"/>
      <c r="T37" s="589"/>
      <c r="U37" s="637"/>
      <c r="V37" s="638"/>
    </row>
    <row r="38" spans="1:22" ht="25">
      <c r="A38" s="1853"/>
      <c r="B38" s="818" t="s">
        <v>1823</v>
      </c>
      <c r="C38" s="819" t="s">
        <v>1764</v>
      </c>
      <c r="E38" s="820" t="s">
        <v>1160</v>
      </c>
      <c r="F38" s="1481" t="s">
        <v>1723</v>
      </c>
      <c r="G38" s="1481" t="s">
        <v>1723</v>
      </c>
      <c r="H38" s="1481" t="s">
        <v>1723</v>
      </c>
      <c r="I38" s="1481" t="s">
        <v>1723</v>
      </c>
      <c r="J38" s="1481" t="s">
        <v>1723</v>
      </c>
      <c r="K38" s="664"/>
      <c r="L38" s="647"/>
      <c r="M38" s="668"/>
      <c r="N38" s="667">
        <f>M38-L38</f>
        <v>0</v>
      </c>
      <c r="O38" s="599">
        <f>IF(AND(L38=0,M38=0)=TRUE,0,IF(AND(M38=0,L38&lt;&gt;0)=TRUE,-1,1-(L38/M38)))</f>
        <v>0</v>
      </c>
      <c r="P38" s="602"/>
      <c r="Q38" s="602"/>
      <c r="R38" s="602"/>
      <c r="S38" s="602"/>
      <c r="T38" s="603"/>
      <c r="U38" s="602"/>
      <c r="V38" s="604"/>
    </row>
    <row r="39" spans="1:22">
      <c r="F39" s="1456"/>
      <c r="G39" s="1456"/>
      <c r="H39" s="1456"/>
      <c r="I39" s="1456"/>
      <c r="J39" s="1456"/>
    </row>
    <row r="40" spans="1:22">
      <c r="A40" s="821" t="s">
        <v>1824</v>
      </c>
      <c r="F40" s="1456"/>
      <c r="G40" s="1456"/>
      <c r="H40" s="1456"/>
      <c r="I40" s="1456"/>
      <c r="J40" s="1456"/>
    </row>
    <row r="41" spans="1:22">
      <c r="J41" s="822">
        <v>43435</v>
      </c>
    </row>
    <row r="42" spans="1:22">
      <c r="I42" s="823" t="s">
        <v>1825</v>
      </c>
      <c r="J42" s="824">
        <v>18730</v>
      </c>
    </row>
    <row r="43" spans="1:22">
      <c r="I43" s="588" t="s">
        <v>1826</v>
      </c>
      <c r="J43" s="824">
        <v>21536</v>
      </c>
    </row>
    <row r="44" spans="1:22">
      <c r="I44" s="588" t="s">
        <v>1827</v>
      </c>
      <c r="J44" s="825">
        <v>22778</v>
      </c>
    </row>
    <row r="45" spans="1:22">
      <c r="I45" s="588" t="s">
        <v>1828</v>
      </c>
      <c r="J45" s="825">
        <v>45843</v>
      </c>
    </row>
    <row r="46" spans="1:22">
      <c r="I46" s="669" t="s">
        <v>1829</v>
      </c>
      <c r="J46" s="826">
        <v>108887</v>
      </c>
    </row>
  </sheetData>
  <mergeCells count="23">
    <mergeCell ref="F3:J3"/>
    <mergeCell ref="C4:C5"/>
    <mergeCell ref="E4:E5"/>
    <mergeCell ref="F4:F5"/>
    <mergeCell ref="G4:G5"/>
    <mergeCell ref="H4:I4"/>
    <mergeCell ref="J4:J5"/>
    <mergeCell ref="U4:U5"/>
    <mergeCell ref="V4:V5"/>
    <mergeCell ref="A6:A9"/>
    <mergeCell ref="A11:A19"/>
    <mergeCell ref="A21:A22"/>
    <mergeCell ref="L4:L5"/>
    <mergeCell ref="N4:O4"/>
    <mergeCell ref="P4:P5"/>
    <mergeCell ref="Q4:Q5"/>
    <mergeCell ref="R4:R5"/>
    <mergeCell ref="S4:S5"/>
    <mergeCell ref="A24:A25"/>
    <mergeCell ref="A27:A31"/>
    <mergeCell ref="A34:A35"/>
    <mergeCell ref="A37:A38"/>
    <mergeCell ref="T4:T5"/>
  </mergeCells>
  <printOptions horizontalCentered="1" verticalCentered="1"/>
  <pageMargins left="0" right="0" top="0" bottom="0" header="0" footer="0"/>
  <pageSetup paperSize="9"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789619-a42c-4a65-9ae1-41df945f2e0b">
      <Terms xmlns="http://schemas.microsoft.com/office/infopath/2007/PartnerControls"/>
    </lcf76f155ced4ddcb4097134ff3c332f>
    <TaxCatchAll xmlns="85de1aff-d11c-48fe-b169-f2dd093fdc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F7DD70F7727C44B6CF4897B3467668" ma:contentTypeVersion="13" ma:contentTypeDescription="Crée un document." ma:contentTypeScope="" ma:versionID="5fb3c8949931f1c3deb473bc93ffc37e">
  <xsd:schema xmlns:xsd="http://www.w3.org/2001/XMLSchema" xmlns:xs="http://www.w3.org/2001/XMLSchema" xmlns:p="http://schemas.microsoft.com/office/2006/metadata/properties" xmlns:ns2="6e789619-a42c-4a65-9ae1-41df945f2e0b" xmlns:ns3="85de1aff-d11c-48fe-b169-f2dd093fdc27" targetNamespace="http://schemas.microsoft.com/office/2006/metadata/properties" ma:root="true" ma:fieldsID="5f61590e607b8f392cd9d5b1840f3ba4" ns2:_="" ns3:_="">
    <xsd:import namespace="6e789619-a42c-4a65-9ae1-41df945f2e0b"/>
    <xsd:import namespace="85de1aff-d11c-48fe-b169-f2dd093fdc2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9619-a42c-4a65-9ae1-41df945f2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b49a2378-73c7-4e4c-bff8-b85a2f404b8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de1aff-d11c-48fe-b169-f2dd093fdc2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8e7567c-4b14-41f5-b1f3-d6fb615cb582}" ma:internalName="TaxCatchAll" ma:showField="CatchAllData" ma:web="85de1aff-d11c-48fe-b169-f2dd093fdc2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E6C85E-0B94-4EB1-9E9C-2D77A430042C}">
  <ds:schemaRefs>
    <ds:schemaRef ds:uri="http://schemas.microsoft.com/sharepoint/v3/contenttype/forms"/>
  </ds:schemaRefs>
</ds:datastoreItem>
</file>

<file path=customXml/itemProps2.xml><?xml version="1.0" encoding="utf-8"?>
<ds:datastoreItem xmlns:ds="http://schemas.openxmlformats.org/officeDocument/2006/customXml" ds:itemID="{1D058F8B-8354-4C9D-BC7F-80BA4867C4F5}">
  <ds:schemaRefs>
    <ds:schemaRef ds:uri="http://schemas.microsoft.com/office/2006/metadata/properties"/>
    <ds:schemaRef ds:uri="http://purl.org/dc/terms/"/>
    <ds:schemaRef ds:uri="http://schemas.microsoft.com/office/2006/documentManagement/types"/>
    <ds:schemaRef ds:uri="6e789619-a42c-4a65-9ae1-41df945f2e0b"/>
    <ds:schemaRef ds:uri="http://schemas.openxmlformats.org/package/2006/metadata/core-properties"/>
    <ds:schemaRef ds:uri="http://purl.org/dc/elements/1.1/"/>
    <ds:schemaRef ds:uri="85de1aff-d11c-48fe-b169-f2dd093fdc27"/>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C50876-503C-4F13-82D1-A00DBBB91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9619-a42c-4a65-9ae1-41df945f2e0b"/>
    <ds:schemaRef ds:uri="85de1aff-d11c-48fe-b169-f2dd093fdc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73</vt:i4>
      </vt:variant>
      <vt:variant>
        <vt:lpstr>Plages nommées</vt:lpstr>
      </vt:variant>
      <vt:variant>
        <vt:i4>34</vt:i4>
      </vt:variant>
    </vt:vector>
  </HeadingPairs>
  <TitlesOfParts>
    <vt:vector size="107" baseType="lpstr">
      <vt:lpstr>SOMMAIRE</vt:lpstr>
      <vt:lpstr>Eff.catég.</vt:lpstr>
      <vt:lpstr>Eff.ctrat</vt:lpstr>
      <vt:lpstr>Eff.sexe</vt:lpstr>
      <vt:lpstr>Eff.anc</vt:lpstr>
      <vt:lpstr>Mvt</vt:lpstr>
      <vt:lpstr>Promotions</vt:lpstr>
      <vt:lpstr>PMAD</vt:lpstr>
      <vt:lpstr>Eff.interim</vt:lpstr>
      <vt:lpstr>Form.</vt:lpstr>
      <vt:lpstr>Absentéisme</vt:lpstr>
      <vt:lpstr>Acc. Travail</vt:lpstr>
      <vt:lpstr>Suites judiciaires</vt:lpstr>
      <vt:lpstr>Conso.Vhcl</vt:lpstr>
      <vt:lpstr>Parc.Bus.Propre</vt:lpstr>
      <vt:lpstr>Parc SAD PMR</vt:lpstr>
      <vt:lpstr>Parc.Sstrait.</vt:lpstr>
      <vt:lpstr>Pannes.Info.</vt:lpstr>
      <vt:lpstr>Ratio.Eco</vt:lpstr>
      <vt:lpstr>Km.Bus</vt:lpstr>
      <vt:lpstr>Km.LR.CS</vt:lpstr>
      <vt:lpstr>Km.détail.LR.CS</vt:lpstr>
      <vt:lpstr>Courses.Non.Réal</vt:lpstr>
      <vt:lpstr>CNE</vt:lpstr>
      <vt:lpstr>Km.SAD</vt:lpstr>
      <vt:lpstr>Km.SAD.ligne</vt:lpstr>
      <vt:lpstr>Fonct.ALLOBUS</vt:lpstr>
      <vt:lpstr>Km.PMR</vt:lpstr>
      <vt:lpstr>Fonct.PROXIBUS</vt:lpstr>
      <vt:lpstr>Modif.Temp</vt:lpstr>
      <vt:lpstr>Modif.Perm</vt:lpstr>
      <vt:lpstr>Km.occas</vt:lpstr>
      <vt:lpstr>Billettique</vt:lpstr>
      <vt:lpstr>Valid.LR</vt:lpstr>
      <vt:lpstr>Valid.CS </vt:lpstr>
      <vt:lpstr>Valid-Resa.ALLOBUS</vt:lpstr>
      <vt:lpstr>Valid.PROXIBUS</vt:lpstr>
      <vt:lpstr>Clients.TAD</vt:lpstr>
      <vt:lpstr>Tx.rempl.vhcl.cours.TAD</vt:lpstr>
      <vt:lpstr>Fréq.Titre.LR</vt:lpstr>
      <vt:lpstr>Taux.Fréq.LR</vt:lpstr>
      <vt:lpstr>Fréq.Titre.CS</vt:lpstr>
      <vt:lpstr>Taux.Fréq.CS</vt:lpstr>
      <vt:lpstr>Fréq.Titre.ALLOBUS</vt:lpstr>
      <vt:lpstr>Taux.Fréq.Titre.ALLOBUS </vt:lpstr>
      <vt:lpstr>Fréq.Titre.PROXIBUS</vt:lpstr>
      <vt:lpstr>Taux.Fréq.Titre.PROXIBUS</vt:lpstr>
      <vt:lpstr>Gardien.vélo</vt:lpstr>
      <vt:lpstr>Rec.Titre.M</vt:lpstr>
      <vt:lpstr>Rec.Titr.Cumul.annuel</vt:lpstr>
      <vt:lpstr>Rec.Titre.12.dern.M</vt:lpstr>
      <vt:lpstr>Rec.Vélo.M</vt:lpstr>
      <vt:lpstr>Rec.Vélo.cumul.an</vt:lpstr>
      <vt:lpstr>Rec.Vélo.12M</vt:lpstr>
      <vt:lpstr>Bilan_Maintenance_Abri</vt:lpstr>
      <vt:lpstr>ACO.mois.écoulé</vt:lpstr>
      <vt:lpstr>ACO.mois.à.venir</vt:lpstr>
      <vt:lpstr>CRM</vt:lpstr>
      <vt:lpstr>Internet</vt:lpstr>
      <vt:lpstr>Appli</vt:lpstr>
      <vt:lpstr>Stat.Amb.</vt:lpstr>
      <vt:lpstr>Plg.Fraude</vt:lpstr>
      <vt:lpstr>Résult.Fraude</vt:lpstr>
      <vt:lpstr>Evénement</vt:lpstr>
      <vt:lpstr>EvenGrav</vt:lpstr>
      <vt:lpstr>Perturbation</vt:lpstr>
      <vt:lpstr>Infraction</vt:lpstr>
      <vt:lpstr>Accidentologie</vt:lpstr>
      <vt:lpstr>Accidents</vt:lpstr>
      <vt:lpstr>Indic.Qual.Label</vt:lpstr>
      <vt:lpstr>Réclas</vt:lpstr>
      <vt:lpstr>Autres.nc</vt:lpstr>
      <vt:lpstr>Indic.Envionmt</vt:lpstr>
      <vt:lpstr>Km.détail.LR.CS!Impression_des_titres</vt:lpstr>
      <vt:lpstr>Appli!Zone_d_impression</vt:lpstr>
      <vt:lpstr>Billettique!Zone_d_impression</vt:lpstr>
      <vt:lpstr>CRM!Zone_d_impression</vt:lpstr>
      <vt:lpstr>Fonct.ALLOBUS!Zone_d_impression</vt:lpstr>
      <vt:lpstr>Fonct.PROXIBUS!Zone_d_impression</vt:lpstr>
      <vt:lpstr>Fréq.Titre.ALLOBUS!Zone_d_impression</vt:lpstr>
      <vt:lpstr>Fréq.Titre.CS!Zone_d_impression</vt:lpstr>
      <vt:lpstr>Fréq.Titre.LR!Zone_d_impression</vt:lpstr>
      <vt:lpstr>Fréq.Titre.PROXIBUS!Zone_d_impression</vt:lpstr>
      <vt:lpstr>Gardien.vélo!Zone_d_impression</vt:lpstr>
      <vt:lpstr>Infraction!Zone_d_impression</vt:lpstr>
      <vt:lpstr>Internet!Zone_d_impression</vt:lpstr>
      <vt:lpstr>Km.Bus!Zone_d_impression</vt:lpstr>
      <vt:lpstr>Km.détail.LR.CS!Zone_d_impression</vt:lpstr>
      <vt:lpstr>Km.LR.CS!Zone_d_impression</vt:lpstr>
      <vt:lpstr>Km.PMR!Zone_d_impression</vt:lpstr>
      <vt:lpstr>Km.SAD!Zone_d_impression</vt:lpstr>
      <vt:lpstr>Km.SAD.ligne!Zone_d_impression</vt:lpstr>
      <vt:lpstr>Plg.Fraude!Zone_d_impression</vt:lpstr>
      <vt:lpstr>Rec.Titre.12.dern.M!Zone_d_impression</vt:lpstr>
      <vt:lpstr>Rec.Titre.M!Zone_d_impression</vt:lpstr>
      <vt:lpstr>Rec.Vélo.12M!Zone_d_impression</vt:lpstr>
      <vt:lpstr>Rec.Vélo.cumul.an!Zone_d_impression</vt:lpstr>
      <vt:lpstr>Rec.Vélo.M!Zone_d_impression</vt:lpstr>
      <vt:lpstr>Résult.Fraude!Zone_d_impression</vt:lpstr>
      <vt:lpstr>Stat.Amb.!Zone_d_impression</vt:lpstr>
      <vt:lpstr>Taux.Fréq.CS!Zone_d_impression</vt:lpstr>
      <vt:lpstr>Taux.Fréq.LR!Zone_d_impression</vt:lpstr>
      <vt:lpstr>'Taux.Fréq.Titre.ALLOBUS '!Zone_d_impression</vt:lpstr>
      <vt:lpstr>Taux.Fréq.Titre.PROXIBUS!Zone_d_impression</vt:lpstr>
      <vt:lpstr>'Valid.CS '!Zone_d_impression</vt:lpstr>
      <vt:lpstr>Valid.LR!Zone_d_impression</vt:lpstr>
      <vt:lpstr>Valid.PROXIBUS!Zone_d_impression</vt:lpstr>
    </vt:vector>
  </TitlesOfParts>
  <Manager/>
  <Company>tadao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dtellier</dc:creator>
  <cp:keywords/>
  <dc:description/>
  <cp:lastModifiedBy>Amandine Zielinski</cp:lastModifiedBy>
  <cp:revision/>
  <dcterms:created xsi:type="dcterms:W3CDTF">2009-07-06T09:37:26Z</dcterms:created>
  <dcterms:modified xsi:type="dcterms:W3CDTF">2023-09-26T14:53:51Z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0x0101007AF7DD70F7727C44B6CF4897B3467668</vt:lpwstr>
  </property>
</Properties>
</file>