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TADAO\DSP_ 2024 2029\00_Procédure renouvellement DSP\06_Projet_de_DCE\Annexes au contrat\Annexes série 4 Annexes administratives et financières\"/>
    </mc:Choice>
  </mc:AlternateContent>
  <bookViews>
    <workbookView xWindow="0" yWindow="0" windowWidth="25200" windowHeight="11850" tabRatio="909"/>
  </bookViews>
  <sheets>
    <sheet name="1. CRF" sheetId="1" r:id="rId1"/>
    <sheet name="2.Recettes" sheetId="18" r:id="rId2"/>
    <sheet name="12. CEPTC1 service vélo Bethune" sheetId="21" state="hidden" r:id="rId3"/>
    <sheet name="14. CEPTC3 Gestion abris vélos" sheetId="23" state="hidden" r:id="rId4"/>
    <sheet name="3.Charges variables" sheetId="5" r:id="rId5"/>
    <sheet name="4.Charges fixes" sheetId="10" r:id="rId6"/>
    <sheet name="10. CEP option Allobus" sheetId="15" state="hidden" r:id="rId7"/>
    <sheet name="11. CEP option Proxibus" sheetId="16" state="hidden" r:id="rId8"/>
    <sheet name="5a." sheetId="28" state="hidden" r:id="rId9"/>
    <sheet name="5b." sheetId="31" state="hidden" r:id="rId10"/>
    <sheet name="5. SousTraitance" sheetId="13" r:id="rId11"/>
    <sheet name="6.CRF format SIG" sheetId="19" r:id="rId12"/>
    <sheet name="7. UO" sheetId="6" r:id="rId13"/>
    <sheet name="9. Bilan prévisionnel" sheetId="29" state="hidden" r:id="rId14"/>
  </sheets>
  <definedNames>
    <definedName name="_12._CEP_TC_service_vélo_Bethune__A1">#REF!</definedName>
    <definedName name="Annee">'1. CRF'!$C$11</definedName>
    <definedName name="anscount" hidden="1">1</definedName>
    <definedName name="AS2DocOpenMode" hidden="1">"AS2DocumentEdit"</definedName>
    <definedName name="KEOLIS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0">'1. CRF'!$A$1:$J$57</definedName>
    <definedName name="_xlnm.Print_Area" localSheetId="6">'10. CEP option Allobus'!$A$1:$P$68</definedName>
    <definedName name="_xlnm.Print_Area" localSheetId="7">'11. CEP option Proxibus'!$A$1:$P$68</definedName>
    <definedName name="_xlnm.Print_Area" localSheetId="2">'12. CEPTC1 service vélo Bethune'!$A$1:$P$29</definedName>
    <definedName name="_xlnm.Print_Area" localSheetId="3">'14. CEPTC3 Gestion abris vélos'!$A$1:$P$29</definedName>
    <definedName name="_xlnm.Print_Area" localSheetId="1">'2.Recettes'!$A$1:$J$45</definedName>
    <definedName name="_xlnm.Print_Area" localSheetId="4">'3.Charges variables'!$A$1:$J$43</definedName>
    <definedName name="_xlnm.Print_Area" localSheetId="5">'4.Charges fixes'!$A$1:$J$41</definedName>
    <definedName name="_xlnm.Print_Area" localSheetId="10">'5. SousTraitance'!$A$1:$AT$40</definedName>
    <definedName name="_xlnm.Print_Area" localSheetId="8">'5a.'!$A$1:$P$29</definedName>
    <definedName name="_xlnm.Print_Area" localSheetId="9">'5b.'!$A$1:$P$29</definedName>
    <definedName name="_xlnm.Print_Area" localSheetId="11">'6.CRF format SIG'!$A$1:$J$56</definedName>
    <definedName name="_xlnm.Print_Area" localSheetId="12">'7. UO'!$A$1:$J$207</definedName>
    <definedName name="_xlnm.Print_Area" localSheetId="13">'9. Bilan prévisionnel'!$A$1:$H$38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4" i="6" l="1"/>
  <c r="G144" i="6"/>
  <c r="D144" i="6"/>
  <c r="C144" i="6"/>
  <c r="H79" i="6"/>
  <c r="G79" i="6"/>
  <c r="F79" i="6"/>
  <c r="E79" i="6"/>
  <c r="D79" i="6"/>
  <c r="C79" i="6"/>
  <c r="H48" i="6"/>
  <c r="G48" i="6"/>
  <c r="E48" i="6"/>
  <c r="D48" i="6"/>
  <c r="F48" i="6" s="1"/>
  <c r="C48" i="6"/>
  <c r="J68" i="6"/>
  <c r="I68" i="6"/>
  <c r="F68" i="6"/>
  <c r="E68" i="6"/>
  <c r="J67" i="6"/>
  <c r="I67" i="6"/>
  <c r="F67" i="6"/>
  <c r="E67" i="6"/>
  <c r="J66" i="6"/>
  <c r="I66" i="6"/>
  <c r="F66" i="6"/>
  <c r="E66" i="6"/>
  <c r="J65" i="6"/>
  <c r="I65" i="6"/>
  <c r="F65" i="6"/>
  <c r="E65" i="6"/>
  <c r="H64" i="6"/>
  <c r="J64" i="6" s="1"/>
  <c r="G64" i="6"/>
  <c r="D64" i="6"/>
  <c r="F64" i="6" s="1"/>
  <c r="C64" i="6"/>
  <c r="J63" i="6"/>
  <c r="I63" i="6"/>
  <c r="F63" i="6"/>
  <c r="E63" i="6"/>
  <c r="J62" i="6"/>
  <c r="I62" i="6"/>
  <c r="F62" i="6"/>
  <c r="E62" i="6"/>
  <c r="J61" i="6"/>
  <c r="I61" i="6"/>
  <c r="F61" i="6"/>
  <c r="E61" i="6"/>
  <c r="J60" i="6"/>
  <c r="I60" i="6"/>
  <c r="F60" i="6"/>
  <c r="E60" i="6"/>
  <c r="H59" i="6"/>
  <c r="J59" i="6" s="1"/>
  <c r="G59" i="6"/>
  <c r="D59" i="6"/>
  <c r="F59" i="6" s="1"/>
  <c r="C59" i="6"/>
  <c r="J78" i="6"/>
  <c r="I78" i="6"/>
  <c r="F78" i="6"/>
  <c r="E78" i="6"/>
  <c r="J77" i="6"/>
  <c r="I77" i="6"/>
  <c r="F77" i="6"/>
  <c r="E77" i="6"/>
  <c r="J76" i="6"/>
  <c r="I76" i="6"/>
  <c r="F76" i="6"/>
  <c r="E76" i="6"/>
  <c r="J75" i="6"/>
  <c r="I75" i="6"/>
  <c r="F75" i="6"/>
  <c r="E75" i="6"/>
  <c r="H74" i="6"/>
  <c r="J74" i="6" s="1"/>
  <c r="G74" i="6"/>
  <c r="D74" i="6"/>
  <c r="C74" i="6"/>
  <c r="J73" i="6"/>
  <c r="I73" i="6"/>
  <c r="F73" i="6"/>
  <c r="E73" i="6"/>
  <c r="J72" i="6"/>
  <c r="I72" i="6"/>
  <c r="F72" i="6"/>
  <c r="E72" i="6"/>
  <c r="J71" i="6"/>
  <c r="I71" i="6"/>
  <c r="F71" i="6"/>
  <c r="E71" i="6"/>
  <c r="J70" i="6"/>
  <c r="I70" i="6"/>
  <c r="F70" i="6"/>
  <c r="E70" i="6"/>
  <c r="H69" i="6"/>
  <c r="J69" i="6" s="1"/>
  <c r="G69" i="6"/>
  <c r="D69" i="6"/>
  <c r="C69" i="6"/>
  <c r="J56" i="6"/>
  <c r="I56" i="6"/>
  <c r="F56" i="6"/>
  <c r="E56" i="6"/>
  <c r="J99" i="6"/>
  <c r="I99" i="6"/>
  <c r="F99" i="6"/>
  <c r="E99" i="6"/>
  <c r="J98" i="6"/>
  <c r="I98" i="6"/>
  <c r="F98" i="6"/>
  <c r="E98" i="6"/>
  <c r="J97" i="6"/>
  <c r="I97" i="6"/>
  <c r="F97" i="6"/>
  <c r="E97" i="6"/>
  <c r="J96" i="6"/>
  <c r="I96" i="6"/>
  <c r="F96" i="6"/>
  <c r="E96" i="6"/>
  <c r="H95" i="6"/>
  <c r="G95" i="6"/>
  <c r="D95" i="6"/>
  <c r="C95" i="6"/>
  <c r="J94" i="6"/>
  <c r="I94" i="6"/>
  <c r="F94" i="6"/>
  <c r="E94" i="6"/>
  <c r="J93" i="6"/>
  <c r="I93" i="6"/>
  <c r="F93" i="6"/>
  <c r="E93" i="6"/>
  <c r="J92" i="6"/>
  <c r="I92" i="6"/>
  <c r="F92" i="6"/>
  <c r="E92" i="6"/>
  <c r="J91" i="6"/>
  <c r="I91" i="6"/>
  <c r="F91" i="6"/>
  <c r="E91" i="6"/>
  <c r="H90" i="6"/>
  <c r="G90" i="6"/>
  <c r="D90" i="6"/>
  <c r="C90" i="6"/>
  <c r="J109" i="6"/>
  <c r="I109" i="6"/>
  <c r="F109" i="6"/>
  <c r="E109" i="6"/>
  <c r="J108" i="6"/>
  <c r="I108" i="6"/>
  <c r="F108" i="6"/>
  <c r="E108" i="6"/>
  <c r="J107" i="6"/>
  <c r="I107" i="6"/>
  <c r="F107" i="6"/>
  <c r="E107" i="6"/>
  <c r="J106" i="6"/>
  <c r="I106" i="6"/>
  <c r="F106" i="6"/>
  <c r="E106" i="6"/>
  <c r="H105" i="6"/>
  <c r="G105" i="6"/>
  <c r="D105" i="6"/>
  <c r="C105" i="6"/>
  <c r="J104" i="6"/>
  <c r="I104" i="6"/>
  <c r="F104" i="6"/>
  <c r="E104" i="6"/>
  <c r="J103" i="6"/>
  <c r="I103" i="6"/>
  <c r="F103" i="6"/>
  <c r="E103" i="6"/>
  <c r="J102" i="6"/>
  <c r="I102" i="6"/>
  <c r="F102" i="6"/>
  <c r="E102" i="6"/>
  <c r="J101" i="6"/>
  <c r="I101" i="6"/>
  <c r="F101" i="6"/>
  <c r="E101" i="6"/>
  <c r="H100" i="6"/>
  <c r="G100" i="6"/>
  <c r="D100" i="6"/>
  <c r="C100" i="6"/>
  <c r="J87" i="6"/>
  <c r="I87" i="6"/>
  <c r="F87" i="6"/>
  <c r="E87" i="6"/>
  <c r="J133" i="6"/>
  <c r="I133" i="6"/>
  <c r="F133" i="6"/>
  <c r="E133" i="6"/>
  <c r="J132" i="6"/>
  <c r="I132" i="6"/>
  <c r="F132" i="6"/>
  <c r="E132" i="6"/>
  <c r="J131" i="6"/>
  <c r="I131" i="6"/>
  <c r="F131" i="6"/>
  <c r="E131" i="6"/>
  <c r="J130" i="6"/>
  <c r="I130" i="6"/>
  <c r="F130" i="6"/>
  <c r="E130" i="6"/>
  <c r="H129" i="6"/>
  <c r="J129" i="6" s="1"/>
  <c r="G129" i="6"/>
  <c r="D129" i="6"/>
  <c r="C129" i="6"/>
  <c r="J128" i="6"/>
  <c r="I128" i="6"/>
  <c r="F128" i="6"/>
  <c r="E128" i="6"/>
  <c r="J127" i="6"/>
  <c r="I127" i="6"/>
  <c r="F127" i="6"/>
  <c r="E127" i="6"/>
  <c r="J126" i="6"/>
  <c r="I126" i="6"/>
  <c r="F126" i="6"/>
  <c r="E126" i="6"/>
  <c r="J125" i="6"/>
  <c r="I125" i="6"/>
  <c r="F125" i="6"/>
  <c r="E125" i="6"/>
  <c r="H124" i="6"/>
  <c r="J124" i="6" s="1"/>
  <c r="G124" i="6"/>
  <c r="D124" i="6"/>
  <c r="C124" i="6"/>
  <c r="J143" i="6"/>
  <c r="I143" i="6"/>
  <c r="F143" i="6"/>
  <c r="E143" i="6"/>
  <c r="J142" i="6"/>
  <c r="I142" i="6"/>
  <c r="F142" i="6"/>
  <c r="E142" i="6"/>
  <c r="J141" i="6"/>
  <c r="I141" i="6"/>
  <c r="F141" i="6"/>
  <c r="E141" i="6"/>
  <c r="J140" i="6"/>
  <c r="I140" i="6"/>
  <c r="F140" i="6"/>
  <c r="E140" i="6"/>
  <c r="H139" i="6"/>
  <c r="J139" i="6" s="1"/>
  <c r="G139" i="6"/>
  <c r="D139" i="6"/>
  <c r="C139" i="6"/>
  <c r="J138" i="6"/>
  <c r="I138" i="6"/>
  <c r="F138" i="6"/>
  <c r="E138" i="6"/>
  <c r="J137" i="6"/>
  <c r="I137" i="6"/>
  <c r="F137" i="6"/>
  <c r="E137" i="6"/>
  <c r="J136" i="6"/>
  <c r="I136" i="6"/>
  <c r="F136" i="6"/>
  <c r="E136" i="6"/>
  <c r="J135" i="6"/>
  <c r="I135" i="6"/>
  <c r="F135" i="6"/>
  <c r="E135" i="6"/>
  <c r="H134" i="6"/>
  <c r="J134" i="6" s="1"/>
  <c r="G134" i="6"/>
  <c r="D134" i="6"/>
  <c r="C134" i="6"/>
  <c r="J121" i="6"/>
  <c r="I121" i="6"/>
  <c r="F121" i="6"/>
  <c r="E121" i="6"/>
  <c r="J37" i="6"/>
  <c r="I37" i="6"/>
  <c r="F37" i="6"/>
  <c r="E37" i="6"/>
  <c r="J36" i="6"/>
  <c r="I36" i="6"/>
  <c r="F36" i="6"/>
  <c r="E36" i="6"/>
  <c r="J35" i="6"/>
  <c r="I35" i="6"/>
  <c r="F35" i="6"/>
  <c r="E35" i="6"/>
  <c r="J34" i="6"/>
  <c r="I34" i="6"/>
  <c r="F34" i="6"/>
  <c r="E34" i="6"/>
  <c r="H33" i="6"/>
  <c r="J33" i="6" s="1"/>
  <c r="G33" i="6"/>
  <c r="D33" i="6"/>
  <c r="C33" i="6"/>
  <c r="J32" i="6"/>
  <c r="I32" i="6"/>
  <c r="F32" i="6"/>
  <c r="E32" i="6"/>
  <c r="J31" i="6"/>
  <c r="I31" i="6"/>
  <c r="F31" i="6"/>
  <c r="E31" i="6"/>
  <c r="J30" i="6"/>
  <c r="I30" i="6"/>
  <c r="F30" i="6"/>
  <c r="E30" i="6"/>
  <c r="J29" i="6"/>
  <c r="I29" i="6"/>
  <c r="F29" i="6"/>
  <c r="E29" i="6"/>
  <c r="H28" i="6"/>
  <c r="J28" i="6" s="1"/>
  <c r="G28" i="6"/>
  <c r="D28" i="6"/>
  <c r="C28" i="6"/>
  <c r="J47" i="6"/>
  <c r="I47" i="6"/>
  <c r="F47" i="6"/>
  <c r="E47" i="6"/>
  <c r="J46" i="6"/>
  <c r="I46" i="6"/>
  <c r="F46" i="6"/>
  <c r="E46" i="6"/>
  <c r="J45" i="6"/>
  <c r="I45" i="6"/>
  <c r="F45" i="6"/>
  <c r="E45" i="6"/>
  <c r="J44" i="6"/>
  <c r="I44" i="6"/>
  <c r="F44" i="6"/>
  <c r="E44" i="6"/>
  <c r="H43" i="6"/>
  <c r="J43" i="6" s="1"/>
  <c r="G43" i="6"/>
  <c r="D43" i="6"/>
  <c r="C43" i="6"/>
  <c r="J42" i="6"/>
  <c r="I42" i="6"/>
  <c r="F42" i="6"/>
  <c r="E42" i="6"/>
  <c r="J41" i="6"/>
  <c r="I41" i="6"/>
  <c r="F41" i="6"/>
  <c r="E41" i="6"/>
  <c r="J40" i="6"/>
  <c r="I40" i="6"/>
  <c r="F40" i="6"/>
  <c r="E40" i="6"/>
  <c r="J39" i="6"/>
  <c r="I39" i="6"/>
  <c r="F39" i="6"/>
  <c r="E39" i="6"/>
  <c r="H38" i="6"/>
  <c r="I38" i="6" s="1"/>
  <c r="G38" i="6"/>
  <c r="D38" i="6"/>
  <c r="C38" i="6"/>
  <c r="J25" i="6"/>
  <c r="I25" i="6"/>
  <c r="F25" i="6"/>
  <c r="E25" i="6"/>
  <c r="J19" i="18"/>
  <c r="I19" i="18"/>
  <c r="F19" i="18"/>
  <c r="E19" i="18"/>
  <c r="J18" i="18"/>
  <c r="I18" i="18"/>
  <c r="F18" i="18"/>
  <c r="E18" i="18"/>
  <c r="H56" i="1"/>
  <c r="G56" i="1"/>
  <c r="H53" i="1"/>
  <c r="G53" i="1"/>
  <c r="D56" i="1"/>
  <c r="D53" i="1"/>
  <c r="C56" i="1"/>
  <c r="C53" i="1"/>
  <c r="J24" i="18"/>
  <c r="I24" i="18"/>
  <c r="F24" i="18"/>
  <c r="E24" i="18"/>
  <c r="J185" i="6"/>
  <c r="I185" i="6"/>
  <c r="F185" i="6"/>
  <c r="E185" i="6"/>
  <c r="J173" i="6"/>
  <c r="I173" i="6"/>
  <c r="F173" i="6"/>
  <c r="E173" i="6"/>
  <c r="J164" i="6"/>
  <c r="I164" i="6"/>
  <c r="F164" i="6"/>
  <c r="E164" i="6"/>
  <c r="J155" i="6"/>
  <c r="I155" i="6"/>
  <c r="F155" i="6"/>
  <c r="E155" i="6"/>
  <c r="H23" i="5"/>
  <c r="G23" i="5"/>
  <c r="D23" i="5"/>
  <c r="C23" i="5"/>
  <c r="J13" i="5"/>
  <c r="I13" i="5"/>
  <c r="F13" i="5"/>
  <c r="E13" i="5"/>
  <c r="J12" i="5"/>
  <c r="I12" i="5"/>
  <c r="F12" i="5"/>
  <c r="E12" i="5"/>
  <c r="H11" i="5"/>
  <c r="I11" i="5" s="1"/>
  <c r="G11" i="5"/>
  <c r="J11" i="5" s="1"/>
  <c r="D11" i="5"/>
  <c r="E11" i="5" s="1"/>
  <c r="C11" i="5"/>
  <c r="F11" i="5" s="1"/>
  <c r="J11" i="6"/>
  <c r="I11" i="6"/>
  <c r="F11" i="6"/>
  <c r="E11" i="6"/>
  <c r="B27" i="13"/>
  <c r="AT27" i="13"/>
  <c r="AS27" i="13"/>
  <c r="AP27" i="13"/>
  <c r="AO27" i="13"/>
  <c r="AK27" i="13"/>
  <c r="AJ27" i="13"/>
  <c r="AG27" i="13"/>
  <c r="AF27" i="13"/>
  <c r="AB27" i="13"/>
  <c r="AA27" i="13"/>
  <c r="X27" i="13"/>
  <c r="W27" i="13"/>
  <c r="S27" i="13"/>
  <c r="R27" i="13"/>
  <c r="O27" i="13"/>
  <c r="N27" i="13"/>
  <c r="J27" i="13"/>
  <c r="I27" i="13"/>
  <c r="F27" i="13"/>
  <c r="E27" i="13"/>
  <c r="AT14" i="13"/>
  <c r="AS14" i="13"/>
  <c r="AP14" i="13"/>
  <c r="AO14" i="13"/>
  <c r="AK14" i="13"/>
  <c r="AJ14" i="13"/>
  <c r="AG14" i="13"/>
  <c r="AF14" i="13"/>
  <c r="AB14" i="13"/>
  <c r="AA14" i="13"/>
  <c r="X14" i="13"/>
  <c r="W14" i="13"/>
  <c r="S14" i="13"/>
  <c r="R14" i="13"/>
  <c r="O14" i="13"/>
  <c r="N14" i="13"/>
  <c r="J14" i="13"/>
  <c r="I14" i="13"/>
  <c r="F14" i="13"/>
  <c r="E14" i="13"/>
  <c r="AT13" i="13"/>
  <c r="AS13" i="13"/>
  <c r="AP13" i="13"/>
  <c r="AO13" i="13"/>
  <c r="AK13" i="13"/>
  <c r="AJ13" i="13"/>
  <c r="AG13" i="13"/>
  <c r="AF13" i="13"/>
  <c r="AB13" i="13"/>
  <c r="AA13" i="13"/>
  <c r="X13" i="13"/>
  <c r="W13" i="13"/>
  <c r="S13" i="13"/>
  <c r="R13" i="13"/>
  <c r="O13" i="13"/>
  <c r="N13" i="13"/>
  <c r="J13" i="13"/>
  <c r="I13" i="13"/>
  <c r="F13" i="13"/>
  <c r="E13" i="13"/>
  <c r="J30" i="5"/>
  <c r="I30" i="5"/>
  <c r="F30" i="5"/>
  <c r="E30" i="5"/>
  <c r="E7" i="1"/>
  <c r="F7" i="1"/>
  <c r="I7" i="1"/>
  <c r="J7" i="1"/>
  <c r="E36" i="5"/>
  <c r="F36" i="5"/>
  <c r="I36" i="5"/>
  <c r="J36" i="5"/>
  <c r="F69" i="6" l="1"/>
  <c r="F74" i="6"/>
  <c r="E59" i="6"/>
  <c r="I59" i="6"/>
  <c r="E64" i="6"/>
  <c r="I64" i="6"/>
  <c r="E69" i="6"/>
  <c r="I69" i="6"/>
  <c r="E74" i="6"/>
  <c r="I74" i="6"/>
  <c r="J100" i="6"/>
  <c r="J105" i="6"/>
  <c r="J90" i="6"/>
  <c r="J95" i="6"/>
  <c r="F90" i="6"/>
  <c r="F95" i="6"/>
  <c r="F100" i="6"/>
  <c r="F105" i="6"/>
  <c r="E90" i="6"/>
  <c r="I90" i="6"/>
  <c r="E95" i="6"/>
  <c r="I95" i="6"/>
  <c r="E100" i="6"/>
  <c r="I100" i="6"/>
  <c r="E105" i="6"/>
  <c r="I105" i="6"/>
  <c r="F38" i="6"/>
  <c r="F124" i="6"/>
  <c r="F129" i="6"/>
  <c r="F139" i="6"/>
  <c r="E124" i="6"/>
  <c r="I124" i="6"/>
  <c r="E129" i="6"/>
  <c r="I129" i="6"/>
  <c r="F134" i="6"/>
  <c r="E134" i="6"/>
  <c r="I134" i="6"/>
  <c r="E139" i="6"/>
  <c r="I139" i="6"/>
  <c r="F28" i="6"/>
  <c r="F33" i="6"/>
  <c r="E38" i="6"/>
  <c r="F43" i="6"/>
  <c r="J38" i="6"/>
  <c r="E28" i="6"/>
  <c r="I28" i="6"/>
  <c r="E33" i="6"/>
  <c r="I33" i="6"/>
  <c r="E43" i="6"/>
  <c r="I43" i="6"/>
  <c r="F56" i="1"/>
  <c r="J56" i="1"/>
  <c r="E56" i="1"/>
  <c r="I56" i="1"/>
  <c r="J37" i="1" l="1"/>
  <c r="I37" i="1"/>
  <c r="J36" i="1"/>
  <c r="I36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3" i="1"/>
  <c r="I23" i="1"/>
  <c r="J22" i="1"/>
  <c r="I22" i="1"/>
  <c r="J21" i="1"/>
  <c r="I21" i="1"/>
  <c r="F37" i="1"/>
  <c r="E37" i="1"/>
  <c r="F36" i="1"/>
  <c r="E36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3" i="1"/>
  <c r="E23" i="1"/>
  <c r="F22" i="1"/>
  <c r="E22" i="1"/>
  <c r="F21" i="1"/>
  <c r="E21" i="1"/>
  <c r="F15" i="1"/>
  <c r="E15" i="1"/>
  <c r="F14" i="1"/>
  <c r="E14" i="1"/>
  <c r="F13" i="1"/>
  <c r="E13" i="1"/>
  <c r="J15" i="1"/>
  <c r="I15" i="1"/>
  <c r="J14" i="1"/>
  <c r="I14" i="1"/>
  <c r="J13" i="1"/>
  <c r="I13" i="1"/>
  <c r="J8" i="1"/>
  <c r="I8" i="1"/>
  <c r="J6" i="1"/>
  <c r="I6" i="1"/>
  <c r="J5" i="1"/>
  <c r="I5" i="1"/>
  <c r="F8" i="1"/>
  <c r="E8" i="1"/>
  <c r="F6" i="1"/>
  <c r="E6" i="1"/>
  <c r="F5" i="1"/>
  <c r="E5" i="1"/>
  <c r="J29" i="18"/>
  <c r="I29" i="18"/>
  <c r="J28" i="18"/>
  <c r="I28" i="18"/>
  <c r="J27" i="18"/>
  <c r="I27" i="18"/>
  <c r="J25" i="18"/>
  <c r="I25" i="18"/>
  <c r="J23" i="18"/>
  <c r="I23" i="18"/>
  <c r="J22" i="18"/>
  <c r="I22" i="18"/>
  <c r="J21" i="18"/>
  <c r="I21" i="18"/>
  <c r="J20" i="18"/>
  <c r="I20" i="18"/>
  <c r="J17" i="18"/>
  <c r="I17" i="18"/>
  <c r="J16" i="18"/>
  <c r="I16" i="18"/>
  <c r="J15" i="18"/>
  <c r="I15" i="18"/>
  <c r="J14" i="18"/>
  <c r="I14" i="18"/>
  <c r="J13" i="18"/>
  <c r="I13" i="18"/>
  <c r="J12" i="18"/>
  <c r="I12" i="18"/>
  <c r="J11" i="18"/>
  <c r="I11" i="18"/>
  <c r="J10" i="18"/>
  <c r="I10" i="18"/>
  <c r="J9" i="18"/>
  <c r="I9" i="18"/>
  <c r="J8" i="18"/>
  <c r="I8" i="18"/>
  <c r="J7" i="18"/>
  <c r="I7" i="18"/>
  <c r="J6" i="18"/>
  <c r="I6" i="18"/>
  <c r="F43" i="18"/>
  <c r="E43" i="18"/>
  <c r="F42" i="18"/>
  <c r="E42" i="18"/>
  <c r="F41" i="18"/>
  <c r="E41" i="18"/>
  <c r="F40" i="18"/>
  <c r="E40" i="18"/>
  <c r="F39" i="18"/>
  <c r="E39" i="18"/>
  <c r="J43" i="18"/>
  <c r="I43" i="18"/>
  <c r="J42" i="18"/>
  <c r="I42" i="18"/>
  <c r="J41" i="18"/>
  <c r="I41" i="18"/>
  <c r="J40" i="18"/>
  <c r="I40" i="18"/>
  <c r="J39" i="18"/>
  <c r="I39" i="18"/>
  <c r="J34" i="18"/>
  <c r="I34" i="18"/>
  <c r="F34" i="18"/>
  <c r="E34" i="18"/>
  <c r="F29" i="18"/>
  <c r="E29" i="18"/>
  <c r="F28" i="18"/>
  <c r="E28" i="18"/>
  <c r="F27" i="18"/>
  <c r="E27" i="18"/>
  <c r="F25" i="18"/>
  <c r="E25" i="18"/>
  <c r="F23" i="18"/>
  <c r="E23" i="18"/>
  <c r="F22" i="18"/>
  <c r="E22" i="18"/>
  <c r="F21" i="18"/>
  <c r="E21" i="18"/>
  <c r="F20" i="18"/>
  <c r="E20" i="18"/>
  <c r="F17" i="18"/>
  <c r="E17" i="18"/>
  <c r="F16" i="18"/>
  <c r="E16" i="18"/>
  <c r="F15" i="18"/>
  <c r="E15" i="18"/>
  <c r="F14" i="18"/>
  <c r="E14" i="18"/>
  <c r="F13" i="18"/>
  <c r="E13" i="18"/>
  <c r="F12" i="18"/>
  <c r="E12" i="18"/>
  <c r="F11" i="18"/>
  <c r="E11" i="18"/>
  <c r="F10" i="18"/>
  <c r="E10" i="18"/>
  <c r="F9" i="18"/>
  <c r="E9" i="18"/>
  <c r="F8" i="18"/>
  <c r="E8" i="18"/>
  <c r="F7" i="18"/>
  <c r="E7" i="18"/>
  <c r="F6" i="18"/>
  <c r="E6" i="18"/>
  <c r="J41" i="5"/>
  <c r="I41" i="5"/>
  <c r="J40" i="5"/>
  <c r="I40" i="5"/>
  <c r="J38" i="5"/>
  <c r="I38" i="5"/>
  <c r="J37" i="5"/>
  <c r="I37" i="5"/>
  <c r="J35" i="5"/>
  <c r="I35" i="5"/>
  <c r="J34" i="5"/>
  <c r="I34" i="5"/>
  <c r="J32" i="5"/>
  <c r="I32" i="5"/>
  <c r="J31" i="5"/>
  <c r="I31" i="5"/>
  <c r="J29" i="5"/>
  <c r="I29" i="5"/>
  <c r="J28" i="5"/>
  <c r="I28" i="5"/>
  <c r="F41" i="5"/>
  <c r="E41" i="5"/>
  <c r="F40" i="5"/>
  <c r="E40" i="5"/>
  <c r="F38" i="5"/>
  <c r="E38" i="5"/>
  <c r="F37" i="5"/>
  <c r="E37" i="5"/>
  <c r="F35" i="5"/>
  <c r="E35" i="5"/>
  <c r="F34" i="5"/>
  <c r="E34" i="5"/>
  <c r="F32" i="5"/>
  <c r="E32" i="5"/>
  <c r="F31" i="5"/>
  <c r="E31" i="5"/>
  <c r="F29" i="5"/>
  <c r="E29" i="5"/>
  <c r="F28" i="5"/>
  <c r="E28" i="5"/>
  <c r="J22" i="5"/>
  <c r="I22" i="5"/>
  <c r="J21" i="5"/>
  <c r="I21" i="5"/>
  <c r="J19" i="5"/>
  <c r="I19" i="5"/>
  <c r="J18" i="5"/>
  <c r="I18" i="5"/>
  <c r="J16" i="5"/>
  <c r="I16" i="5"/>
  <c r="J15" i="5"/>
  <c r="I15" i="5"/>
  <c r="J10" i="5"/>
  <c r="I10" i="5"/>
  <c r="J9" i="5"/>
  <c r="I9" i="5"/>
  <c r="J7" i="5"/>
  <c r="I7" i="5"/>
  <c r="J6" i="5"/>
  <c r="I6" i="5"/>
  <c r="F22" i="5"/>
  <c r="E22" i="5"/>
  <c r="F21" i="5"/>
  <c r="E21" i="5"/>
  <c r="F19" i="5"/>
  <c r="E19" i="5"/>
  <c r="F18" i="5"/>
  <c r="E18" i="5"/>
  <c r="F16" i="5"/>
  <c r="E16" i="5"/>
  <c r="F15" i="5"/>
  <c r="E15" i="5"/>
  <c r="F10" i="5"/>
  <c r="E10" i="5"/>
  <c r="F9" i="5"/>
  <c r="E9" i="5"/>
  <c r="F7" i="5"/>
  <c r="E7" i="5"/>
  <c r="F6" i="5"/>
  <c r="E6" i="5"/>
  <c r="J39" i="10"/>
  <c r="I39" i="10"/>
  <c r="J38" i="10"/>
  <c r="I38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0" i="10"/>
  <c r="I20" i="10"/>
  <c r="J19" i="10"/>
  <c r="I19" i="10"/>
  <c r="J17" i="10"/>
  <c r="I17" i="10"/>
  <c r="J16" i="10"/>
  <c r="I16" i="10"/>
  <c r="J15" i="10"/>
  <c r="I15" i="10"/>
  <c r="J14" i="10"/>
  <c r="I14" i="10"/>
  <c r="J13" i="10"/>
  <c r="I13" i="10"/>
  <c r="J11" i="10"/>
  <c r="I11" i="10"/>
  <c r="J10" i="10"/>
  <c r="I10" i="10"/>
  <c r="J9" i="10"/>
  <c r="I9" i="10"/>
  <c r="J8" i="10"/>
  <c r="I8" i="10"/>
  <c r="J7" i="10"/>
  <c r="I7" i="10"/>
  <c r="J5" i="10"/>
  <c r="I5" i="10"/>
  <c r="F39" i="10"/>
  <c r="E39" i="10"/>
  <c r="F38" i="10"/>
  <c r="E38" i="10"/>
  <c r="F36" i="10"/>
  <c r="E36" i="10"/>
  <c r="F35" i="10"/>
  <c r="E35" i="10"/>
  <c r="F34" i="10"/>
  <c r="E34" i="10"/>
  <c r="F33" i="10"/>
  <c r="E33" i="10"/>
  <c r="F32" i="10"/>
  <c r="E32" i="10"/>
  <c r="F31" i="10"/>
  <c r="E31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0" i="10"/>
  <c r="E20" i="10"/>
  <c r="F19" i="10"/>
  <c r="E19" i="10"/>
  <c r="F17" i="10"/>
  <c r="E17" i="10"/>
  <c r="F16" i="10"/>
  <c r="E16" i="10"/>
  <c r="F15" i="10"/>
  <c r="E15" i="10"/>
  <c r="F14" i="10"/>
  <c r="E14" i="10"/>
  <c r="F13" i="10"/>
  <c r="E13" i="10"/>
  <c r="F11" i="10"/>
  <c r="E11" i="10"/>
  <c r="F10" i="10"/>
  <c r="E10" i="10"/>
  <c r="F9" i="10"/>
  <c r="E9" i="10"/>
  <c r="F8" i="10"/>
  <c r="E8" i="10"/>
  <c r="F7" i="10"/>
  <c r="E7" i="10"/>
  <c r="F5" i="10"/>
  <c r="E5" i="10"/>
  <c r="J53" i="19"/>
  <c r="I53" i="19"/>
  <c r="J52" i="19"/>
  <c r="I52" i="19"/>
  <c r="J50" i="19"/>
  <c r="I50" i="19"/>
  <c r="J49" i="19"/>
  <c r="I49" i="19"/>
  <c r="J48" i="19"/>
  <c r="I48" i="19"/>
  <c r="J47" i="19"/>
  <c r="I47" i="19"/>
  <c r="J46" i="19"/>
  <c r="I46" i="19"/>
  <c r="J44" i="19"/>
  <c r="I44" i="19"/>
  <c r="J43" i="19"/>
  <c r="I43" i="19"/>
  <c r="J41" i="19"/>
  <c r="I41" i="19"/>
  <c r="J40" i="19"/>
  <c r="I40" i="19"/>
  <c r="J38" i="19"/>
  <c r="I38" i="19"/>
  <c r="J37" i="19"/>
  <c r="I37" i="19"/>
  <c r="J36" i="19"/>
  <c r="I36" i="19"/>
  <c r="J33" i="19"/>
  <c r="I33" i="19"/>
  <c r="J32" i="19"/>
  <c r="I32" i="19"/>
  <c r="J31" i="19"/>
  <c r="I31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7" i="19"/>
  <c r="I17" i="19"/>
  <c r="J16" i="19"/>
  <c r="I16" i="19"/>
  <c r="J15" i="19"/>
  <c r="I15" i="19"/>
  <c r="J14" i="19"/>
  <c r="I14" i="19"/>
  <c r="J12" i="19"/>
  <c r="I12" i="19"/>
  <c r="J11" i="19"/>
  <c r="I11" i="19"/>
  <c r="J10" i="19"/>
  <c r="I10" i="19"/>
  <c r="J9" i="19"/>
  <c r="I9" i="19"/>
  <c r="J8" i="19"/>
  <c r="I8" i="19"/>
  <c r="F53" i="19"/>
  <c r="E53" i="19"/>
  <c r="F52" i="19"/>
  <c r="E52" i="19"/>
  <c r="F50" i="19"/>
  <c r="E50" i="19"/>
  <c r="F49" i="19"/>
  <c r="E49" i="19"/>
  <c r="F48" i="19"/>
  <c r="E48" i="19"/>
  <c r="F47" i="19"/>
  <c r="E47" i="19"/>
  <c r="F46" i="19"/>
  <c r="E46" i="19"/>
  <c r="F44" i="19"/>
  <c r="E44" i="19"/>
  <c r="F43" i="19"/>
  <c r="E43" i="19"/>
  <c r="F41" i="19"/>
  <c r="E41" i="19"/>
  <c r="F40" i="19"/>
  <c r="E40" i="19"/>
  <c r="F38" i="19"/>
  <c r="E38" i="19"/>
  <c r="F37" i="19"/>
  <c r="E37" i="19"/>
  <c r="F36" i="19"/>
  <c r="E36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3" i="19"/>
  <c r="E23" i="19"/>
  <c r="F22" i="19"/>
  <c r="E22" i="19"/>
  <c r="F21" i="19"/>
  <c r="E21" i="19"/>
  <c r="F20" i="19"/>
  <c r="E20" i="19"/>
  <c r="F19" i="19"/>
  <c r="E19" i="19"/>
  <c r="F18" i="19"/>
  <c r="E18" i="19"/>
  <c r="F17" i="19"/>
  <c r="E17" i="19"/>
  <c r="F16" i="19"/>
  <c r="E16" i="19"/>
  <c r="F15" i="19"/>
  <c r="E15" i="19"/>
  <c r="F14" i="19"/>
  <c r="E14" i="19"/>
  <c r="F12" i="19"/>
  <c r="E12" i="19"/>
  <c r="F11" i="19"/>
  <c r="E11" i="19"/>
  <c r="F10" i="19"/>
  <c r="E10" i="19"/>
  <c r="F9" i="19"/>
  <c r="E9" i="19"/>
  <c r="F8" i="19"/>
  <c r="E8" i="19"/>
  <c r="J205" i="6"/>
  <c r="I205" i="6"/>
  <c r="J204" i="6"/>
  <c r="I204" i="6"/>
  <c r="J203" i="6"/>
  <c r="I203" i="6"/>
  <c r="J202" i="6"/>
  <c r="I202" i="6"/>
  <c r="J201" i="6"/>
  <c r="I201" i="6"/>
  <c r="J200" i="6"/>
  <c r="I200" i="6"/>
  <c r="F205" i="6"/>
  <c r="E205" i="6"/>
  <c r="F204" i="6"/>
  <c r="E204" i="6"/>
  <c r="F203" i="6"/>
  <c r="E203" i="6"/>
  <c r="F202" i="6"/>
  <c r="E202" i="6"/>
  <c r="F201" i="6"/>
  <c r="E201" i="6"/>
  <c r="F200" i="6"/>
  <c r="E200" i="6"/>
  <c r="J196" i="6"/>
  <c r="I196" i="6"/>
  <c r="J195" i="6"/>
  <c r="I195" i="6"/>
  <c r="J194" i="6"/>
  <c r="I194" i="6"/>
  <c r="J193" i="6"/>
  <c r="I193" i="6"/>
  <c r="J192" i="6"/>
  <c r="I192" i="6"/>
  <c r="J191" i="6"/>
  <c r="I191" i="6"/>
  <c r="F196" i="6"/>
  <c r="E196" i="6"/>
  <c r="F195" i="6"/>
  <c r="E195" i="6"/>
  <c r="F194" i="6"/>
  <c r="E194" i="6"/>
  <c r="F193" i="6"/>
  <c r="E193" i="6"/>
  <c r="F192" i="6"/>
  <c r="E192" i="6"/>
  <c r="F191" i="6"/>
  <c r="E191" i="6"/>
  <c r="J186" i="6"/>
  <c r="I186" i="6"/>
  <c r="J184" i="6"/>
  <c r="I184" i="6"/>
  <c r="J183" i="6"/>
  <c r="I183" i="6"/>
  <c r="J182" i="6"/>
  <c r="I182" i="6"/>
  <c r="J181" i="6"/>
  <c r="I181" i="6"/>
  <c r="J180" i="6"/>
  <c r="I180" i="6"/>
  <c r="F186" i="6"/>
  <c r="E186" i="6"/>
  <c r="F184" i="6"/>
  <c r="E184" i="6"/>
  <c r="F183" i="6"/>
  <c r="E183" i="6"/>
  <c r="F182" i="6"/>
  <c r="E182" i="6"/>
  <c r="F181" i="6"/>
  <c r="E181" i="6"/>
  <c r="F180" i="6"/>
  <c r="E180" i="6"/>
  <c r="J174" i="6"/>
  <c r="I174" i="6"/>
  <c r="J172" i="6"/>
  <c r="I172" i="6"/>
  <c r="J171" i="6"/>
  <c r="I171" i="6"/>
  <c r="J170" i="6"/>
  <c r="I170" i="6"/>
  <c r="J169" i="6"/>
  <c r="I169" i="6"/>
  <c r="J168" i="6"/>
  <c r="I168" i="6"/>
  <c r="J165" i="6"/>
  <c r="I165" i="6"/>
  <c r="J163" i="6"/>
  <c r="I163" i="6"/>
  <c r="J162" i="6"/>
  <c r="I162" i="6"/>
  <c r="J161" i="6"/>
  <c r="I161" i="6"/>
  <c r="J160" i="6"/>
  <c r="I160" i="6"/>
  <c r="J159" i="6"/>
  <c r="I159" i="6"/>
  <c r="J156" i="6"/>
  <c r="I156" i="6"/>
  <c r="J154" i="6"/>
  <c r="I154" i="6"/>
  <c r="J153" i="6"/>
  <c r="I153" i="6"/>
  <c r="J152" i="6"/>
  <c r="I152" i="6"/>
  <c r="J151" i="6"/>
  <c r="I151" i="6"/>
  <c r="J150" i="6"/>
  <c r="I150" i="6"/>
  <c r="F174" i="6"/>
  <c r="E174" i="6"/>
  <c r="F172" i="6"/>
  <c r="E172" i="6"/>
  <c r="F171" i="6"/>
  <c r="E171" i="6"/>
  <c r="F170" i="6"/>
  <c r="E170" i="6"/>
  <c r="F169" i="6"/>
  <c r="E169" i="6"/>
  <c r="F168" i="6"/>
  <c r="E168" i="6"/>
  <c r="F165" i="6"/>
  <c r="E165" i="6"/>
  <c r="F163" i="6"/>
  <c r="E163" i="6"/>
  <c r="F162" i="6"/>
  <c r="E162" i="6"/>
  <c r="F161" i="6"/>
  <c r="E161" i="6"/>
  <c r="F160" i="6"/>
  <c r="E160" i="6"/>
  <c r="F159" i="6"/>
  <c r="E159" i="6"/>
  <c r="F156" i="6"/>
  <c r="E156" i="6"/>
  <c r="F154" i="6"/>
  <c r="E154" i="6"/>
  <c r="F153" i="6"/>
  <c r="E153" i="6"/>
  <c r="F152" i="6"/>
  <c r="E152" i="6"/>
  <c r="F151" i="6"/>
  <c r="E151" i="6"/>
  <c r="F150" i="6"/>
  <c r="E150" i="6"/>
  <c r="J123" i="6"/>
  <c r="I123" i="6"/>
  <c r="J122" i="6"/>
  <c r="I122" i="6"/>
  <c r="J120" i="6"/>
  <c r="I120" i="6"/>
  <c r="J118" i="6"/>
  <c r="I118" i="6"/>
  <c r="J117" i="6"/>
  <c r="I117" i="6"/>
  <c r="J116" i="6"/>
  <c r="I116" i="6"/>
  <c r="J115" i="6"/>
  <c r="I115" i="6"/>
  <c r="F123" i="6"/>
  <c r="E123" i="6"/>
  <c r="F122" i="6"/>
  <c r="E122" i="6"/>
  <c r="F120" i="6"/>
  <c r="E120" i="6"/>
  <c r="F118" i="6"/>
  <c r="E118" i="6"/>
  <c r="F117" i="6"/>
  <c r="E117" i="6"/>
  <c r="F116" i="6"/>
  <c r="E116" i="6"/>
  <c r="F115" i="6"/>
  <c r="E115" i="6"/>
  <c r="J12" i="6"/>
  <c r="I12" i="6"/>
  <c r="J10" i="6"/>
  <c r="I10" i="6"/>
  <c r="J9" i="6"/>
  <c r="I9" i="6"/>
  <c r="J8" i="6"/>
  <c r="I8" i="6"/>
  <c r="J7" i="6"/>
  <c r="I7" i="6"/>
  <c r="J6" i="6"/>
  <c r="I6" i="6"/>
  <c r="F12" i="6"/>
  <c r="E12" i="6"/>
  <c r="F10" i="6"/>
  <c r="E10" i="6"/>
  <c r="F9" i="6"/>
  <c r="E9" i="6"/>
  <c r="F8" i="6"/>
  <c r="E8" i="6"/>
  <c r="F7" i="6"/>
  <c r="E7" i="6"/>
  <c r="F6" i="6"/>
  <c r="E6" i="6"/>
  <c r="J89" i="6"/>
  <c r="I89" i="6"/>
  <c r="J88" i="6"/>
  <c r="I88" i="6"/>
  <c r="J86" i="6"/>
  <c r="I86" i="6"/>
  <c r="J84" i="6"/>
  <c r="I84" i="6"/>
  <c r="J83" i="6"/>
  <c r="I83" i="6"/>
  <c r="J82" i="6"/>
  <c r="I82" i="6"/>
  <c r="J81" i="6"/>
  <c r="I81" i="6"/>
  <c r="J58" i="6"/>
  <c r="I58" i="6"/>
  <c r="J57" i="6"/>
  <c r="I57" i="6"/>
  <c r="J55" i="6"/>
  <c r="I55" i="6"/>
  <c r="J53" i="6"/>
  <c r="I53" i="6"/>
  <c r="J52" i="6"/>
  <c r="I52" i="6"/>
  <c r="J51" i="6"/>
  <c r="I51" i="6"/>
  <c r="J50" i="6"/>
  <c r="I50" i="6"/>
  <c r="J27" i="6"/>
  <c r="I27" i="6"/>
  <c r="J26" i="6"/>
  <c r="I26" i="6"/>
  <c r="J24" i="6"/>
  <c r="I24" i="6"/>
  <c r="J22" i="6"/>
  <c r="I22" i="6"/>
  <c r="J21" i="6"/>
  <c r="I21" i="6"/>
  <c r="J20" i="6"/>
  <c r="I20" i="6"/>
  <c r="J19" i="6"/>
  <c r="I19" i="6"/>
  <c r="F89" i="6"/>
  <c r="E89" i="6"/>
  <c r="F88" i="6"/>
  <c r="E88" i="6"/>
  <c r="F86" i="6"/>
  <c r="E86" i="6"/>
  <c r="F84" i="6"/>
  <c r="E84" i="6"/>
  <c r="F83" i="6"/>
  <c r="E83" i="6"/>
  <c r="F82" i="6"/>
  <c r="E82" i="6"/>
  <c r="F81" i="6"/>
  <c r="E81" i="6"/>
  <c r="F58" i="6"/>
  <c r="E58" i="6"/>
  <c r="F57" i="6"/>
  <c r="E57" i="6"/>
  <c r="F55" i="6"/>
  <c r="E55" i="6"/>
  <c r="F53" i="6"/>
  <c r="E53" i="6"/>
  <c r="F52" i="6"/>
  <c r="E52" i="6"/>
  <c r="F51" i="6"/>
  <c r="E51" i="6"/>
  <c r="F50" i="6"/>
  <c r="E50" i="6"/>
  <c r="F27" i="6"/>
  <c r="E27" i="6"/>
  <c r="F26" i="6"/>
  <c r="E26" i="6"/>
  <c r="F24" i="6"/>
  <c r="E24" i="6"/>
  <c r="F22" i="6"/>
  <c r="E22" i="6"/>
  <c r="F21" i="6"/>
  <c r="E21" i="6"/>
  <c r="F20" i="6"/>
  <c r="E20" i="6"/>
  <c r="F19" i="6"/>
  <c r="E19" i="6"/>
  <c r="AT38" i="13"/>
  <c r="AS38" i="13"/>
  <c r="AP38" i="13"/>
  <c r="AO38" i="13"/>
  <c r="AT37" i="13"/>
  <c r="AS37" i="13"/>
  <c r="AP37" i="13"/>
  <c r="AO37" i="13"/>
  <c r="AT36" i="13"/>
  <c r="AS36" i="13"/>
  <c r="AP36" i="13"/>
  <c r="AO36" i="13"/>
  <c r="AT35" i="13"/>
  <c r="AS35" i="13"/>
  <c r="AP35" i="13"/>
  <c r="AO35" i="13"/>
  <c r="AT34" i="13"/>
  <c r="AS34" i="13"/>
  <c r="AP34" i="13"/>
  <c r="AO34" i="13"/>
  <c r="AT33" i="13"/>
  <c r="AS33" i="13"/>
  <c r="AP33" i="13"/>
  <c r="AO33" i="13"/>
  <c r="AT32" i="13"/>
  <c r="AS32" i="13"/>
  <c r="AP32" i="13"/>
  <c r="AO32" i="13"/>
  <c r="AT31" i="13"/>
  <c r="AS31" i="13"/>
  <c r="AP31" i="13"/>
  <c r="AO31" i="13"/>
  <c r="AT30" i="13"/>
  <c r="AS30" i="13"/>
  <c r="AP30" i="13"/>
  <c r="AO30" i="13"/>
  <c r="AR29" i="13"/>
  <c r="AT29" i="13" s="1"/>
  <c r="AQ29" i="13"/>
  <c r="AN29" i="13"/>
  <c r="AM29" i="13"/>
  <c r="AT28" i="13"/>
  <c r="AS28" i="13"/>
  <c r="AP28" i="13"/>
  <c r="AO28" i="13"/>
  <c r="AT26" i="13"/>
  <c r="AS26" i="13"/>
  <c r="AP26" i="13"/>
  <c r="AO26" i="13"/>
  <c r="AT25" i="13"/>
  <c r="AS25" i="13"/>
  <c r="AP25" i="13"/>
  <c r="AO25" i="13"/>
  <c r="AT24" i="13"/>
  <c r="AS24" i="13"/>
  <c r="AP24" i="13"/>
  <c r="AO24" i="13"/>
  <c r="AT23" i="13"/>
  <c r="AS23" i="13"/>
  <c r="AP23" i="13"/>
  <c r="AO23" i="13"/>
  <c r="AR22" i="13"/>
  <c r="AT22" i="13" s="1"/>
  <c r="AQ22" i="13"/>
  <c r="AQ39" i="13" s="1"/>
  <c r="AN22" i="13"/>
  <c r="AM22" i="13"/>
  <c r="AM39" i="13" s="1"/>
  <c r="AK38" i="13"/>
  <c r="AJ38" i="13"/>
  <c r="AG38" i="13"/>
  <c r="AF38" i="13"/>
  <c r="AK37" i="13"/>
  <c r="AJ37" i="13"/>
  <c r="AG37" i="13"/>
  <c r="AF37" i="13"/>
  <c r="AK36" i="13"/>
  <c r="AJ36" i="13"/>
  <c r="AG36" i="13"/>
  <c r="AF36" i="13"/>
  <c r="AK35" i="13"/>
  <c r="AJ35" i="13"/>
  <c r="AG35" i="13"/>
  <c r="AF35" i="13"/>
  <c r="AK34" i="13"/>
  <c r="AJ34" i="13"/>
  <c r="AG34" i="13"/>
  <c r="AF34" i="13"/>
  <c r="AK33" i="13"/>
  <c r="AJ33" i="13"/>
  <c r="AG33" i="13"/>
  <c r="AF33" i="13"/>
  <c r="AK32" i="13"/>
  <c r="AJ32" i="13"/>
  <c r="AG32" i="13"/>
  <c r="AF32" i="13"/>
  <c r="AK31" i="13"/>
  <c r="AJ31" i="13"/>
  <c r="AG31" i="13"/>
  <c r="AF31" i="13"/>
  <c r="AK30" i="13"/>
  <c r="AJ30" i="13"/>
  <c r="AG30" i="13"/>
  <c r="AF30" i="13"/>
  <c r="AI29" i="13"/>
  <c r="AK29" i="13" s="1"/>
  <c r="AH29" i="13"/>
  <c r="AE29" i="13"/>
  <c r="AD29" i="13"/>
  <c r="AK28" i="13"/>
  <c r="AJ28" i="13"/>
  <c r="AG28" i="13"/>
  <c r="AF28" i="13"/>
  <c r="AK26" i="13"/>
  <c r="AJ26" i="13"/>
  <c r="AG26" i="13"/>
  <c r="AF26" i="13"/>
  <c r="AK25" i="13"/>
  <c r="AJ25" i="13"/>
  <c r="AG25" i="13"/>
  <c r="AF25" i="13"/>
  <c r="AK24" i="13"/>
  <c r="AJ24" i="13"/>
  <c r="AG24" i="13"/>
  <c r="AF24" i="13"/>
  <c r="AK23" i="13"/>
  <c r="AJ23" i="13"/>
  <c r="AG23" i="13"/>
  <c r="AF23" i="13"/>
  <c r="AI22" i="13"/>
  <c r="AK22" i="13" s="1"/>
  <c r="AH22" i="13"/>
  <c r="AH39" i="13" s="1"/>
  <c r="AE22" i="13"/>
  <c r="AD22" i="13"/>
  <c r="AD39" i="13" s="1"/>
  <c r="AB38" i="13"/>
  <c r="AA38" i="13"/>
  <c r="X38" i="13"/>
  <c r="W38" i="13"/>
  <c r="AB37" i="13"/>
  <c r="AA37" i="13"/>
  <c r="X37" i="13"/>
  <c r="W37" i="13"/>
  <c r="AB36" i="13"/>
  <c r="AA36" i="13"/>
  <c r="X36" i="13"/>
  <c r="W36" i="13"/>
  <c r="AB35" i="13"/>
  <c r="AA35" i="13"/>
  <c r="X35" i="13"/>
  <c r="W35" i="13"/>
  <c r="AB34" i="13"/>
  <c r="AA34" i="13"/>
  <c r="X34" i="13"/>
  <c r="W34" i="13"/>
  <c r="AB33" i="13"/>
  <c r="AA33" i="13"/>
  <c r="X33" i="13"/>
  <c r="W33" i="13"/>
  <c r="AB32" i="13"/>
  <c r="AA32" i="13"/>
  <c r="X32" i="13"/>
  <c r="W32" i="13"/>
  <c r="AB31" i="13"/>
  <c r="AA31" i="13"/>
  <c r="X31" i="13"/>
  <c r="W31" i="13"/>
  <c r="AB30" i="13"/>
  <c r="AA30" i="13"/>
  <c r="X30" i="13"/>
  <c r="W30" i="13"/>
  <c r="Z29" i="13"/>
  <c r="AB29" i="13" s="1"/>
  <c r="Y29" i="13"/>
  <c r="V29" i="13"/>
  <c r="U29" i="13"/>
  <c r="AB28" i="13"/>
  <c r="AA28" i="13"/>
  <c r="X28" i="13"/>
  <c r="W28" i="13"/>
  <c r="AB26" i="13"/>
  <c r="AA26" i="13"/>
  <c r="X26" i="13"/>
  <c r="W26" i="13"/>
  <c r="AB25" i="13"/>
  <c r="AA25" i="13"/>
  <c r="X25" i="13"/>
  <c r="W25" i="13"/>
  <c r="AB24" i="13"/>
  <c r="AA24" i="13"/>
  <c r="X24" i="13"/>
  <c r="W24" i="13"/>
  <c r="AB23" i="13"/>
  <c r="AA23" i="13"/>
  <c r="X23" i="13"/>
  <c r="W23" i="13"/>
  <c r="Z22" i="13"/>
  <c r="AB22" i="13" s="1"/>
  <c r="Y22" i="13"/>
  <c r="Y39" i="13" s="1"/>
  <c r="V22" i="13"/>
  <c r="U22" i="13"/>
  <c r="U39" i="13" s="1"/>
  <c r="S38" i="13"/>
  <c r="R38" i="13"/>
  <c r="O38" i="13"/>
  <c r="N38" i="13"/>
  <c r="S37" i="13"/>
  <c r="R37" i="13"/>
  <c r="O37" i="13"/>
  <c r="N37" i="13"/>
  <c r="S36" i="13"/>
  <c r="R36" i="13"/>
  <c r="O36" i="13"/>
  <c r="N36" i="13"/>
  <c r="S35" i="13"/>
  <c r="R35" i="13"/>
  <c r="O35" i="13"/>
  <c r="N35" i="13"/>
  <c r="S34" i="13"/>
  <c r="R34" i="13"/>
  <c r="O34" i="13"/>
  <c r="N34" i="13"/>
  <c r="S33" i="13"/>
  <c r="R33" i="13"/>
  <c r="O33" i="13"/>
  <c r="N33" i="13"/>
  <c r="S32" i="13"/>
  <c r="R32" i="13"/>
  <c r="O32" i="13"/>
  <c r="N32" i="13"/>
  <c r="S31" i="13"/>
  <c r="R31" i="13"/>
  <c r="O31" i="13"/>
  <c r="N31" i="13"/>
  <c r="S30" i="13"/>
  <c r="R30" i="13"/>
  <c r="O30" i="13"/>
  <c r="N30" i="13"/>
  <c r="Q29" i="13"/>
  <c r="P29" i="13"/>
  <c r="M29" i="13"/>
  <c r="L29" i="13"/>
  <c r="S28" i="13"/>
  <c r="R28" i="13"/>
  <c r="O28" i="13"/>
  <c r="N28" i="13"/>
  <c r="S26" i="13"/>
  <c r="R26" i="13"/>
  <c r="O26" i="13"/>
  <c r="N26" i="13"/>
  <c r="S25" i="13"/>
  <c r="R25" i="13"/>
  <c r="O25" i="13"/>
  <c r="N25" i="13"/>
  <c r="S24" i="13"/>
  <c r="R24" i="13"/>
  <c r="O24" i="13"/>
  <c r="N24" i="13"/>
  <c r="S23" i="13"/>
  <c r="R23" i="13"/>
  <c r="O23" i="13"/>
  <c r="N23" i="13"/>
  <c r="Q22" i="13"/>
  <c r="P22" i="13"/>
  <c r="P39" i="13" s="1"/>
  <c r="M22" i="13"/>
  <c r="L22" i="13"/>
  <c r="L39" i="13" s="1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8" i="13"/>
  <c r="I28" i="13"/>
  <c r="J26" i="13"/>
  <c r="I26" i="13"/>
  <c r="J25" i="13"/>
  <c r="I25" i="13"/>
  <c r="J24" i="13"/>
  <c r="I24" i="13"/>
  <c r="J23" i="13"/>
  <c r="I23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8" i="13"/>
  <c r="E28" i="13"/>
  <c r="F26" i="13"/>
  <c r="E26" i="13"/>
  <c r="F25" i="13"/>
  <c r="E25" i="13"/>
  <c r="F24" i="13"/>
  <c r="E24" i="13"/>
  <c r="F23" i="13"/>
  <c r="E23" i="13"/>
  <c r="AT16" i="13"/>
  <c r="AS16" i="13"/>
  <c r="AT15" i="13"/>
  <c r="AS15" i="13"/>
  <c r="AT12" i="13"/>
  <c r="AS12" i="13"/>
  <c r="AT11" i="13"/>
  <c r="AS11" i="13"/>
  <c r="AT10" i="13"/>
  <c r="AS10" i="13"/>
  <c r="AT9" i="13"/>
  <c r="AS9" i="13"/>
  <c r="AT8" i="13"/>
  <c r="AS8" i="13"/>
  <c r="AT7" i="13"/>
  <c r="AS7" i="13"/>
  <c r="AP16" i="13"/>
  <c r="AO16" i="13"/>
  <c r="AP15" i="13"/>
  <c r="AO15" i="13"/>
  <c r="AP12" i="13"/>
  <c r="AO12" i="13"/>
  <c r="AP11" i="13"/>
  <c r="AO11" i="13"/>
  <c r="AP10" i="13"/>
  <c r="AO10" i="13"/>
  <c r="AP9" i="13"/>
  <c r="AO9" i="13"/>
  <c r="AP8" i="13"/>
  <c r="AO8" i="13"/>
  <c r="AP7" i="13"/>
  <c r="AO7" i="13"/>
  <c r="AK16" i="13"/>
  <c r="AJ16" i="13"/>
  <c r="AK15" i="13"/>
  <c r="AJ15" i="13"/>
  <c r="AK12" i="13"/>
  <c r="AJ12" i="13"/>
  <c r="AK11" i="13"/>
  <c r="AJ11" i="13"/>
  <c r="AK10" i="13"/>
  <c r="AJ10" i="13"/>
  <c r="AK9" i="13"/>
  <c r="AJ9" i="13"/>
  <c r="AK8" i="13"/>
  <c r="AJ8" i="13"/>
  <c r="AK7" i="13"/>
  <c r="AJ7" i="13"/>
  <c r="AG16" i="13"/>
  <c r="AF16" i="13"/>
  <c r="AG15" i="13"/>
  <c r="AF15" i="13"/>
  <c r="AG12" i="13"/>
  <c r="AF12" i="13"/>
  <c r="AG11" i="13"/>
  <c r="AF11" i="13"/>
  <c r="AG10" i="13"/>
  <c r="AF10" i="13"/>
  <c r="AG9" i="13"/>
  <c r="AF9" i="13"/>
  <c r="AG8" i="13"/>
  <c r="AF8" i="13"/>
  <c r="AG7" i="13"/>
  <c r="AF7" i="13"/>
  <c r="X16" i="13"/>
  <c r="W16" i="13"/>
  <c r="X15" i="13"/>
  <c r="W15" i="13"/>
  <c r="X12" i="13"/>
  <c r="W12" i="13"/>
  <c r="X11" i="13"/>
  <c r="W11" i="13"/>
  <c r="X10" i="13"/>
  <c r="W10" i="13"/>
  <c r="X9" i="13"/>
  <c r="W9" i="13"/>
  <c r="X8" i="13"/>
  <c r="W8" i="13"/>
  <c r="X7" i="13"/>
  <c r="W7" i="13"/>
  <c r="AB16" i="13"/>
  <c r="AA16" i="13"/>
  <c r="AB15" i="13"/>
  <c r="AA15" i="13"/>
  <c r="AB12" i="13"/>
  <c r="AA12" i="13"/>
  <c r="AB11" i="13"/>
  <c r="AA11" i="13"/>
  <c r="AB10" i="13"/>
  <c r="AA10" i="13"/>
  <c r="AB9" i="13"/>
  <c r="AA9" i="13"/>
  <c r="AB8" i="13"/>
  <c r="AA8" i="13"/>
  <c r="AB7" i="13"/>
  <c r="AA7" i="13"/>
  <c r="S16" i="13"/>
  <c r="R16" i="13"/>
  <c r="S15" i="13"/>
  <c r="R15" i="13"/>
  <c r="S12" i="13"/>
  <c r="R12" i="13"/>
  <c r="S11" i="13"/>
  <c r="R11" i="13"/>
  <c r="S10" i="13"/>
  <c r="R10" i="13"/>
  <c r="S9" i="13"/>
  <c r="R9" i="13"/>
  <c r="S8" i="13"/>
  <c r="R8" i="13"/>
  <c r="S7" i="13"/>
  <c r="R7" i="13"/>
  <c r="O16" i="13"/>
  <c r="N16" i="13"/>
  <c r="O15" i="13"/>
  <c r="N15" i="13"/>
  <c r="O12" i="13"/>
  <c r="N12" i="13"/>
  <c r="O11" i="13"/>
  <c r="N11" i="13"/>
  <c r="O10" i="13"/>
  <c r="N10" i="13"/>
  <c r="O9" i="13"/>
  <c r="N9" i="13"/>
  <c r="O8" i="13"/>
  <c r="N8" i="13"/>
  <c r="O7" i="13"/>
  <c r="N7" i="13"/>
  <c r="J16" i="13"/>
  <c r="I16" i="13"/>
  <c r="J15" i="13"/>
  <c r="I15" i="13"/>
  <c r="J12" i="13"/>
  <c r="I12" i="13"/>
  <c r="J11" i="13"/>
  <c r="I11" i="13"/>
  <c r="J10" i="13"/>
  <c r="I10" i="13"/>
  <c r="J9" i="13"/>
  <c r="I9" i="13"/>
  <c r="J8" i="13"/>
  <c r="I8" i="13"/>
  <c r="J7" i="13"/>
  <c r="I7" i="13"/>
  <c r="F16" i="13"/>
  <c r="E16" i="13"/>
  <c r="F15" i="13"/>
  <c r="E15" i="13"/>
  <c r="F12" i="13"/>
  <c r="E12" i="13"/>
  <c r="F11" i="13"/>
  <c r="E11" i="13"/>
  <c r="F10" i="13"/>
  <c r="E10" i="13"/>
  <c r="F9" i="13"/>
  <c r="E9" i="13"/>
  <c r="F8" i="13"/>
  <c r="E8" i="13"/>
  <c r="F7" i="13"/>
  <c r="E7" i="13"/>
  <c r="H5" i="6"/>
  <c r="H13" i="6" s="1"/>
  <c r="G5" i="6"/>
  <c r="G13" i="6" s="1"/>
  <c r="D5" i="6"/>
  <c r="D13" i="6" s="1"/>
  <c r="C5" i="6"/>
  <c r="C149" i="6"/>
  <c r="C148" i="6" s="1"/>
  <c r="D149" i="6"/>
  <c r="D148" i="6" s="1"/>
  <c r="G149" i="6"/>
  <c r="G148" i="6" s="1"/>
  <c r="H149" i="6"/>
  <c r="C158" i="6"/>
  <c r="C157" i="6" s="1"/>
  <c r="D158" i="6"/>
  <c r="D157" i="6" s="1"/>
  <c r="G158" i="6"/>
  <c r="G157" i="6" s="1"/>
  <c r="H158" i="6"/>
  <c r="C167" i="6"/>
  <c r="C166" i="6" s="1"/>
  <c r="D167" i="6"/>
  <c r="D166" i="6" s="1"/>
  <c r="G167" i="6"/>
  <c r="G166" i="6" s="1"/>
  <c r="H167" i="6"/>
  <c r="C179" i="6"/>
  <c r="C187" i="6" s="1"/>
  <c r="D179" i="6"/>
  <c r="D187" i="6" s="1"/>
  <c r="G179" i="6"/>
  <c r="G187" i="6" s="1"/>
  <c r="H179" i="6"/>
  <c r="H187" i="6" l="1"/>
  <c r="J187" i="6" s="1"/>
  <c r="H148" i="6"/>
  <c r="J148" i="6" s="1"/>
  <c r="H166" i="6"/>
  <c r="I166" i="6" s="1"/>
  <c r="H157" i="6"/>
  <c r="J157" i="6" s="1"/>
  <c r="E5" i="6"/>
  <c r="C13" i="6"/>
  <c r="F13" i="6" s="1"/>
  <c r="F179" i="6"/>
  <c r="E166" i="6"/>
  <c r="F157" i="6"/>
  <c r="F148" i="6"/>
  <c r="E148" i="6"/>
  <c r="J13" i="6"/>
  <c r="F166" i="6"/>
  <c r="F187" i="6"/>
  <c r="I5" i="6"/>
  <c r="E157" i="6"/>
  <c r="E179" i="6"/>
  <c r="J5" i="6"/>
  <c r="I149" i="6"/>
  <c r="I158" i="6"/>
  <c r="I167" i="6"/>
  <c r="I179" i="6"/>
  <c r="F5" i="6"/>
  <c r="J149" i="6"/>
  <c r="J167" i="6"/>
  <c r="I13" i="6"/>
  <c r="E149" i="6"/>
  <c r="E158" i="6"/>
  <c r="E167" i="6"/>
  <c r="I148" i="6"/>
  <c r="I187" i="6"/>
  <c r="J158" i="6"/>
  <c r="J179" i="6"/>
  <c r="F149" i="6"/>
  <c r="F158" i="6"/>
  <c r="F167" i="6"/>
  <c r="S22" i="13"/>
  <c r="S29" i="13"/>
  <c r="O22" i="13"/>
  <c r="O29" i="13"/>
  <c r="X22" i="13"/>
  <c r="X29" i="13"/>
  <c r="AG22" i="13"/>
  <c r="AG29" i="13"/>
  <c r="AP22" i="13"/>
  <c r="AP29" i="13"/>
  <c r="AN39" i="13"/>
  <c r="AR39" i="13"/>
  <c r="AO22" i="13"/>
  <c r="AS22" i="13"/>
  <c r="AO29" i="13"/>
  <c r="AS29" i="13"/>
  <c r="AE39" i="13"/>
  <c r="AI39" i="13"/>
  <c r="AF22" i="13"/>
  <c r="AJ22" i="13"/>
  <c r="AF29" i="13"/>
  <c r="AJ29" i="13"/>
  <c r="V39" i="13"/>
  <c r="Z39" i="13"/>
  <c r="W22" i="13"/>
  <c r="AA22" i="13"/>
  <c r="W29" i="13"/>
  <c r="AA29" i="13"/>
  <c r="M39" i="13"/>
  <c r="Q39" i="13"/>
  <c r="N22" i="13"/>
  <c r="R22" i="13"/>
  <c r="N29" i="13"/>
  <c r="R29" i="13"/>
  <c r="G175" i="6"/>
  <c r="C175" i="6"/>
  <c r="D175" i="6"/>
  <c r="C30" i="10"/>
  <c r="H30" i="10"/>
  <c r="G30" i="10"/>
  <c r="D30" i="10"/>
  <c r="I157" i="6" l="1"/>
  <c r="J166" i="6"/>
  <c r="H175" i="6"/>
  <c r="J175" i="6" s="1"/>
  <c r="E187" i="6"/>
  <c r="E175" i="6"/>
  <c r="F175" i="6"/>
  <c r="E13" i="6"/>
  <c r="J30" i="10"/>
  <c r="I30" i="10"/>
  <c r="F30" i="10"/>
  <c r="E30" i="10"/>
  <c r="AT39" i="13"/>
  <c r="AS39" i="13"/>
  <c r="AP39" i="13"/>
  <c r="AO39" i="13"/>
  <c r="AK39" i="13"/>
  <c r="AJ39" i="13"/>
  <c r="AG39" i="13"/>
  <c r="AF39" i="13"/>
  <c r="AB39" i="13"/>
  <c r="AA39" i="13"/>
  <c r="X39" i="13"/>
  <c r="W39" i="13"/>
  <c r="S39" i="13"/>
  <c r="R39" i="13"/>
  <c r="O39" i="13"/>
  <c r="N39" i="13"/>
  <c r="I175" i="6" l="1"/>
  <c r="H54" i="19"/>
  <c r="G54" i="19"/>
  <c r="D54" i="19"/>
  <c r="H45" i="19"/>
  <c r="G45" i="19"/>
  <c r="D45" i="19"/>
  <c r="H39" i="19"/>
  <c r="G39" i="19"/>
  <c r="D39" i="19"/>
  <c r="H35" i="19"/>
  <c r="G35" i="19"/>
  <c r="D35" i="19"/>
  <c r="H24" i="19"/>
  <c r="G24" i="19"/>
  <c r="D24" i="19"/>
  <c r="H13" i="19"/>
  <c r="G13" i="19"/>
  <c r="D13" i="19"/>
  <c r="H7" i="19"/>
  <c r="G7" i="19"/>
  <c r="D7" i="19"/>
  <c r="C54" i="19"/>
  <c r="C45" i="19"/>
  <c r="C39" i="19"/>
  <c r="C35" i="19"/>
  <c r="F35" i="19" l="1"/>
  <c r="E35" i="19"/>
  <c r="J45" i="19"/>
  <c r="I45" i="19"/>
  <c r="J7" i="19"/>
  <c r="I7" i="19"/>
  <c r="J39" i="19"/>
  <c r="I39" i="19"/>
  <c r="F54" i="19"/>
  <c r="E54" i="19"/>
  <c r="J35" i="19"/>
  <c r="I35" i="19"/>
  <c r="F45" i="19"/>
  <c r="E45" i="19"/>
  <c r="J13" i="19"/>
  <c r="I13" i="19"/>
  <c r="E24" i="19"/>
  <c r="J24" i="19"/>
  <c r="I24" i="19"/>
  <c r="F39" i="19"/>
  <c r="E39" i="19"/>
  <c r="J54" i="19"/>
  <c r="I54" i="19"/>
  <c r="C24" i="19"/>
  <c r="F24" i="19" s="1"/>
  <c r="C13" i="19"/>
  <c r="F13" i="19" s="1"/>
  <c r="C7" i="19"/>
  <c r="F7" i="19" s="1"/>
  <c r="H29" i="13"/>
  <c r="G29" i="13"/>
  <c r="D29" i="13"/>
  <c r="H22" i="13"/>
  <c r="G22" i="13"/>
  <c r="D22" i="13"/>
  <c r="C29" i="13"/>
  <c r="C22" i="13"/>
  <c r="H37" i="10"/>
  <c r="G37" i="10"/>
  <c r="D37" i="10"/>
  <c r="H21" i="10"/>
  <c r="G21" i="10"/>
  <c r="D21" i="10"/>
  <c r="H18" i="10"/>
  <c r="G18" i="10"/>
  <c r="D18" i="10"/>
  <c r="H6" i="10"/>
  <c r="G6" i="10"/>
  <c r="D6" i="10"/>
  <c r="C37" i="10"/>
  <c r="C21" i="10"/>
  <c r="C18" i="10"/>
  <c r="C6" i="10"/>
  <c r="H39" i="5"/>
  <c r="G39" i="5"/>
  <c r="D39" i="5"/>
  <c r="H33" i="5"/>
  <c r="C39" i="5"/>
  <c r="C20" i="5"/>
  <c r="H20" i="5"/>
  <c r="G20" i="5"/>
  <c r="D20" i="5"/>
  <c r="H17" i="5"/>
  <c r="D17" i="5"/>
  <c r="E13" i="19" l="1"/>
  <c r="E7" i="19"/>
  <c r="J22" i="13"/>
  <c r="I22" i="13"/>
  <c r="F29" i="13"/>
  <c r="E29" i="13"/>
  <c r="J29" i="13"/>
  <c r="I29" i="13"/>
  <c r="F6" i="10"/>
  <c r="E6" i="10"/>
  <c r="I21" i="10"/>
  <c r="J21" i="10"/>
  <c r="I37" i="10"/>
  <c r="J37" i="10"/>
  <c r="J18" i="10"/>
  <c r="I18" i="10"/>
  <c r="E37" i="10"/>
  <c r="F37" i="10"/>
  <c r="F18" i="10"/>
  <c r="E18" i="10"/>
  <c r="J6" i="10"/>
  <c r="I6" i="10"/>
  <c r="E21" i="10"/>
  <c r="F21" i="10"/>
  <c r="F20" i="5"/>
  <c r="E20" i="5"/>
  <c r="J20" i="5"/>
  <c r="I20" i="5"/>
  <c r="F39" i="5"/>
  <c r="E39" i="5"/>
  <c r="J39" i="5"/>
  <c r="I39" i="5"/>
  <c r="F22" i="13"/>
  <c r="E22" i="13"/>
  <c r="D12" i="10"/>
  <c r="B23" i="13"/>
  <c r="B25" i="13"/>
  <c r="B28" i="13"/>
  <c r="G39" i="13"/>
  <c r="B24" i="13"/>
  <c r="B26" i="13"/>
  <c r="G35" i="1"/>
  <c r="D39" i="13"/>
  <c r="H39" i="13"/>
  <c r="D35" i="1"/>
  <c r="H35" i="1"/>
  <c r="C35" i="1"/>
  <c r="C39" i="13"/>
  <c r="H12" i="10"/>
  <c r="G12" i="10"/>
  <c r="C12" i="10"/>
  <c r="G27" i="5"/>
  <c r="D33" i="5"/>
  <c r="D27" i="5"/>
  <c r="H27" i="5"/>
  <c r="G33" i="5"/>
  <c r="J33" i="5" s="1"/>
  <c r="C27" i="5"/>
  <c r="C33" i="5"/>
  <c r="G8" i="5"/>
  <c r="D14" i="5"/>
  <c r="H14" i="5"/>
  <c r="C17" i="5"/>
  <c r="F17" i="5" s="1"/>
  <c r="H5" i="5"/>
  <c r="G14" i="5"/>
  <c r="G17" i="5"/>
  <c r="J17" i="5" s="1"/>
  <c r="C5" i="5"/>
  <c r="D5" i="5"/>
  <c r="G5" i="5"/>
  <c r="D8" i="5"/>
  <c r="H8" i="5"/>
  <c r="C14" i="5"/>
  <c r="C8" i="5"/>
  <c r="H44" i="18"/>
  <c r="G44" i="18"/>
  <c r="D44" i="18"/>
  <c r="C44" i="18"/>
  <c r="I33" i="5" l="1"/>
  <c r="J39" i="13"/>
  <c r="I39" i="13"/>
  <c r="F12" i="10"/>
  <c r="E12" i="10"/>
  <c r="J12" i="10"/>
  <c r="I12" i="10"/>
  <c r="J14" i="5"/>
  <c r="I14" i="5"/>
  <c r="F14" i="5"/>
  <c r="E14" i="5"/>
  <c r="I17" i="5"/>
  <c r="E17" i="5"/>
  <c r="J8" i="5"/>
  <c r="I8" i="5"/>
  <c r="F27" i="5"/>
  <c r="E27" i="5"/>
  <c r="F8" i="5"/>
  <c r="E8" i="5"/>
  <c r="F33" i="5"/>
  <c r="E33" i="5"/>
  <c r="F5" i="5"/>
  <c r="E5" i="5"/>
  <c r="J5" i="5"/>
  <c r="I5" i="5"/>
  <c r="J27" i="5"/>
  <c r="I27" i="5"/>
  <c r="I35" i="1"/>
  <c r="J35" i="1"/>
  <c r="F35" i="1"/>
  <c r="E35" i="1"/>
  <c r="E44" i="18"/>
  <c r="F44" i="18"/>
  <c r="J44" i="18"/>
  <c r="I44" i="18"/>
  <c r="F39" i="13"/>
  <c r="E39" i="13"/>
  <c r="C20" i="1"/>
  <c r="H40" i="10"/>
  <c r="C40" i="10"/>
  <c r="D40" i="10"/>
  <c r="G40" i="10"/>
  <c r="H42" i="5"/>
  <c r="G42" i="5"/>
  <c r="D42" i="5"/>
  <c r="C42" i="5"/>
  <c r="H206" i="6"/>
  <c r="G206" i="6"/>
  <c r="D206" i="6"/>
  <c r="C206" i="6"/>
  <c r="H54" i="6"/>
  <c r="G54" i="6"/>
  <c r="D54" i="6"/>
  <c r="C54" i="6"/>
  <c r="H49" i="6"/>
  <c r="G49" i="6"/>
  <c r="D49" i="6"/>
  <c r="C49" i="6"/>
  <c r="H85" i="6"/>
  <c r="G85" i="6"/>
  <c r="D85" i="6"/>
  <c r="C85" i="6"/>
  <c r="H80" i="6"/>
  <c r="G80" i="6"/>
  <c r="D80" i="6"/>
  <c r="C80" i="6"/>
  <c r="H119" i="6"/>
  <c r="G119" i="6"/>
  <c r="D119" i="6"/>
  <c r="C119" i="6"/>
  <c r="H114" i="6"/>
  <c r="G114" i="6"/>
  <c r="D114" i="6"/>
  <c r="C114" i="6"/>
  <c r="H18" i="6"/>
  <c r="H17" i="6" s="1"/>
  <c r="G18" i="6"/>
  <c r="G17" i="6" s="1"/>
  <c r="D18" i="6"/>
  <c r="H23" i="6"/>
  <c r="G23" i="6"/>
  <c r="D23" i="6"/>
  <c r="C23" i="6"/>
  <c r="C18" i="6"/>
  <c r="C17" i="6" s="1"/>
  <c r="H35" i="18"/>
  <c r="G35" i="18"/>
  <c r="D35" i="18"/>
  <c r="C35" i="18"/>
  <c r="D5" i="18"/>
  <c r="G5" i="18"/>
  <c r="H5" i="18"/>
  <c r="C5" i="18"/>
  <c r="D17" i="6" l="1"/>
  <c r="H30" i="18"/>
  <c r="F114" i="6"/>
  <c r="E114" i="6"/>
  <c r="F80" i="6"/>
  <c r="E80" i="6"/>
  <c r="F85" i="6"/>
  <c r="E85" i="6"/>
  <c r="F54" i="6"/>
  <c r="E54" i="6"/>
  <c r="J18" i="6"/>
  <c r="I18" i="6"/>
  <c r="J114" i="6"/>
  <c r="I114" i="6"/>
  <c r="J119" i="6"/>
  <c r="I119" i="6"/>
  <c r="I80" i="6"/>
  <c r="J80" i="6"/>
  <c r="J85" i="6"/>
  <c r="I85" i="6"/>
  <c r="J49" i="6"/>
  <c r="I49" i="6"/>
  <c r="J54" i="6"/>
  <c r="I54" i="6"/>
  <c r="J206" i="6"/>
  <c r="I206" i="6"/>
  <c r="F18" i="6"/>
  <c r="E18" i="6"/>
  <c r="F119" i="6"/>
  <c r="E119" i="6"/>
  <c r="F49" i="6"/>
  <c r="E49" i="6"/>
  <c r="F206" i="6"/>
  <c r="E206" i="6"/>
  <c r="F23" i="6"/>
  <c r="E23" i="6"/>
  <c r="J23" i="6"/>
  <c r="I23" i="6"/>
  <c r="F40" i="10"/>
  <c r="E40" i="10"/>
  <c r="J40" i="10"/>
  <c r="I40" i="10"/>
  <c r="J23" i="5"/>
  <c r="I23" i="5"/>
  <c r="F23" i="5"/>
  <c r="E23" i="5"/>
  <c r="F42" i="5"/>
  <c r="E42" i="5"/>
  <c r="J42" i="5"/>
  <c r="I42" i="5"/>
  <c r="E5" i="18"/>
  <c r="F5" i="18"/>
  <c r="I35" i="18"/>
  <c r="J35" i="18"/>
  <c r="J5" i="18"/>
  <c r="I5" i="18"/>
  <c r="F35" i="18"/>
  <c r="E35" i="18"/>
  <c r="H26" i="18"/>
  <c r="G26" i="18"/>
  <c r="G30" i="18" s="1"/>
  <c r="D26" i="18"/>
  <c r="D30" i="18" s="1"/>
  <c r="C26" i="18"/>
  <c r="C30" i="18" s="1"/>
  <c r="D55" i="1" l="1"/>
  <c r="D50" i="1"/>
  <c r="D54" i="1"/>
  <c r="D48" i="1"/>
  <c r="H55" i="1"/>
  <c r="H50" i="1"/>
  <c r="H48" i="1"/>
  <c r="H54" i="1"/>
  <c r="G54" i="1"/>
  <c r="G50" i="1"/>
  <c r="G48" i="1"/>
  <c r="G55" i="1"/>
  <c r="C50" i="1"/>
  <c r="C48" i="1"/>
  <c r="C55" i="1"/>
  <c r="C54" i="1"/>
  <c r="J17" i="6"/>
  <c r="I17" i="6"/>
  <c r="J48" i="6"/>
  <c r="I48" i="6"/>
  <c r="F144" i="6"/>
  <c r="E144" i="6"/>
  <c r="F17" i="6"/>
  <c r="E17" i="6"/>
  <c r="J144" i="6"/>
  <c r="I144" i="6"/>
  <c r="J79" i="6"/>
  <c r="I79" i="6"/>
  <c r="F26" i="18"/>
  <c r="E26" i="18"/>
  <c r="J26" i="18"/>
  <c r="I26" i="18"/>
  <c r="C9" i="1"/>
  <c r="D9" i="1"/>
  <c r="G110" i="6"/>
  <c r="D110" i="6"/>
  <c r="H110" i="6"/>
  <c r="C110" i="6"/>
  <c r="H24" i="1"/>
  <c r="G24" i="1"/>
  <c r="D24" i="1"/>
  <c r="C24" i="1"/>
  <c r="H20" i="1"/>
  <c r="G20" i="1"/>
  <c r="D20" i="1"/>
  <c r="H16" i="1"/>
  <c r="F54" i="1" l="1"/>
  <c r="J54" i="1"/>
  <c r="I54" i="1"/>
  <c r="G52" i="1"/>
  <c r="G51" i="1"/>
  <c r="G49" i="1"/>
  <c r="G47" i="1"/>
  <c r="I48" i="1"/>
  <c r="J48" i="1"/>
  <c r="E54" i="1"/>
  <c r="D51" i="1"/>
  <c r="D49" i="1"/>
  <c r="D47" i="1"/>
  <c r="D52" i="1"/>
  <c r="E48" i="1"/>
  <c r="F48" i="1"/>
  <c r="C52" i="1"/>
  <c r="C51" i="1"/>
  <c r="C49" i="1"/>
  <c r="C47" i="1"/>
  <c r="H52" i="1"/>
  <c r="H51" i="1"/>
  <c r="H49" i="1"/>
  <c r="H47" i="1"/>
  <c r="F50" i="1"/>
  <c r="E50" i="1"/>
  <c r="J110" i="6"/>
  <c r="I110" i="6"/>
  <c r="F110" i="6"/>
  <c r="E110" i="6"/>
  <c r="F20" i="1"/>
  <c r="E20" i="1"/>
  <c r="J20" i="1"/>
  <c r="I20" i="1"/>
  <c r="F24" i="1"/>
  <c r="E24" i="1"/>
  <c r="F9" i="1"/>
  <c r="E9" i="1"/>
  <c r="J24" i="1"/>
  <c r="I24" i="1"/>
  <c r="J30" i="18"/>
  <c r="I30" i="18"/>
  <c r="E30" i="18"/>
  <c r="F30" i="18"/>
  <c r="D45" i="1"/>
  <c r="G16" i="1"/>
  <c r="J16" i="1" s="1"/>
  <c r="C16" i="1"/>
  <c r="C45" i="1"/>
  <c r="C38" i="1"/>
  <c r="D16" i="1"/>
  <c r="G38" i="1"/>
  <c r="D38" i="1"/>
  <c r="H38" i="1"/>
  <c r="K8" i="28"/>
  <c r="K8" i="31"/>
  <c r="D47" i="15"/>
  <c r="H47" i="15"/>
  <c r="N62" i="15"/>
  <c r="M62" i="15"/>
  <c r="N61" i="15"/>
  <c r="M61" i="15"/>
  <c r="N46" i="15"/>
  <c r="M46" i="15"/>
  <c r="N9" i="15"/>
  <c r="M9" i="15"/>
  <c r="N8" i="15"/>
  <c r="M8" i="15"/>
  <c r="N26" i="28"/>
  <c r="N21" i="28"/>
  <c r="P63" i="16"/>
  <c r="P60" i="16"/>
  <c r="P59" i="16"/>
  <c r="P58" i="16"/>
  <c r="P57" i="16"/>
  <c r="P55" i="16"/>
  <c r="P54" i="16"/>
  <c r="P53" i="16"/>
  <c r="P63" i="15"/>
  <c r="P60" i="15"/>
  <c r="P59" i="15"/>
  <c r="P58" i="15"/>
  <c r="P57" i="15"/>
  <c r="P55" i="15"/>
  <c r="P54" i="15"/>
  <c r="P53" i="15"/>
  <c r="N23" i="23"/>
  <c r="M23" i="23"/>
  <c r="L23" i="23"/>
  <c r="K23" i="23"/>
  <c r="N22" i="23"/>
  <c r="M22" i="23"/>
  <c r="L22" i="23"/>
  <c r="K22" i="23"/>
  <c r="N21" i="23"/>
  <c r="M21" i="23"/>
  <c r="L21" i="23"/>
  <c r="K21" i="23"/>
  <c r="N19" i="23"/>
  <c r="M19" i="23"/>
  <c r="L19" i="23"/>
  <c r="K19" i="23"/>
  <c r="N16" i="23"/>
  <c r="M16" i="23"/>
  <c r="L16" i="23"/>
  <c r="K16" i="23"/>
  <c r="N15" i="23"/>
  <c r="M15" i="23"/>
  <c r="L15" i="23"/>
  <c r="K15" i="23"/>
  <c r="N14" i="23"/>
  <c r="M14" i="23"/>
  <c r="L14" i="23"/>
  <c r="L13" i="23" s="1"/>
  <c r="K14" i="23"/>
  <c r="N12" i="23"/>
  <c r="L8" i="23"/>
  <c r="N7" i="23"/>
  <c r="N6" i="23"/>
  <c r="N8" i="23" s="1"/>
  <c r="M8" i="23"/>
  <c r="K8" i="23"/>
  <c r="N5" i="23"/>
  <c r="M23" i="21"/>
  <c r="L23" i="21"/>
  <c r="K23" i="21"/>
  <c r="M22" i="21"/>
  <c r="L22" i="21"/>
  <c r="K22" i="21"/>
  <c r="M21" i="21"/>
  <c r="L21" i="21"/>
  <c r="K21" i="21"/>
  <c r="M19" i="21"/>
  <c r="L19" i="21"/>
  <c r="K19" i="21"/>
  <c r="M18" i="21"/>
  <c r="L18" i="21"/>
  <c r="K18" i="21"/>
  <c r="M15" i="21"/>
  <c r="L15" i="21"/>
  <c r="K15" i="21"/>
  <c r="M14" i="21"/>
  <c r="L14" i="21"/>
  <c r="K14" i="21"/>
  <c r="N12" i="21"/>
  <c r="N5" i="21"/>
  <c r="N62" i="16"/>
  <c r="M62" i="16"/>
  <c r="L62" i="16"/>
  <c r="K62" i="16"/>
  <c r="N61" i="16"/>
  <c r="M61" i="16"/>
  <c r="L61" i="16"/>
  <c r="K61" i="16"/>
  <c r="N51" i="16"/>
  <c r="N46" i="16"/>
  <c r="M46" i="16"/>
  <c r="L46" i="16"/>
  <c r="K46" i="16"/>
  <c r="K47" i="16" s="1"/>
  <c r="N44" i="16"/>
  <c r="N38" i="16"/>
  <c r="N37" i="16"/>
  <c r="N36" i="16"/>
  <c r="N35" i="16"/>
  <c r="N33" i="16" s="1"/>
  <c r="N34" i="16"/>
  <c r="M34" i="16"/>
  <c r="L34" i="16"/>
  <c r="K34" i="16"/>
  <c r="N32" i="16"/>
  <c r="N31" i="16"/>
  <c r="N30" i="16"/>
  <c r="N29" i="16"/>
  <c r="N27" i="16" s="1"/>
  <c r="N28" i="16"/>
  <c r="M28" i="16"/>
  <c r="L28" i="16"/>
  <c r="K28" i="16"/>
  <c r="N26" i="16"/>
  <c r="N25" i="16"/>
  <c r="N24" i="16"/>
  <c r="N23" i="16"/>
  <c r="N21" i="16" s="1"/>
  <c r="N20" i="16"/>
  <c r="N19" i="16"/>
  <c r="N18" i="16"/>
  <c r="N17" i="16"/>
  <c r="N14" i="16"/>
  <c r="N6" i="16"/>
  <c r="L62" i="15"/>
  <c r="K62" i="15"/>
  <c r="L61" i="15"/>
  <c r="K61" i="15"/>
  <c r="N51" i="15"/>
  <c r="L46" i="15"/>
  <c r="K46" i="15"/>
  <c r="N44" i="15"/>
  <c r="M34" i="15"/>
  <c r="L34" i="15"/>
  <c r="K34" i="15"/>
  <c r="C33" i="15"/>
  <c r="D33" i="15"/>
  <c r="M28" i="15"/>
  <c r="L28" i="15"/>
  <c r="K28" i="15"/>
  <c r="N14" i="15"/>
  <c r="N6" i="15"/>
  <c r="M26" i="28"/>
  <c r="L26" i="28"/>
  <c r="K26" i="28"/>
  <c r="M21" i="28"/>
  <c r="L21" i="28"/>
  <c r="K21" i="28"/>
  <c r="N20" i="21"/>
  <c r="E13" i="21"/>
  <c r="E27" i="21" s="1"/>
  <c r="E29" i="21" s="1"/>
  <c r="H13" i="21"/>
  <c r="I13" i="21"/>
  <c r="I27" i="21" s="1"/>
  <c r="I29" i="21" s="1"/>
  <c r="C13" i="21"/>
  <c r="F8" i="21"/>
  <c r="G8" i="21"/>
  <c r="L6" i="21"/>
  <c r="L8" i="21" s="1"/>
  <c r="D17" i="23"/>
  <c r="L24" i="23"/>
  <c r="N24" i="23"/>
  <c r="G17" i="23"/>
  <c r="G27" i="23" s="1"/>
  <c r="F17" i="23"/>
  <c r="C17" i="21"/>
  <c r="K25" i="21"/>
  <c r="K25" i="23"/>
  <c r="K16" i="21"/>
  <c r="K13" i="21"/>
  <c r="L25" i="23"/>
  <c r="N25" i="23"/>
  <c r="K9" i="15"/>
  <c r="I15" i="31"/>
  <c r="H15" i="31"/>
  <c r="G15" i="31"/>
  <c r="F15" i="31"/>
  <c r="E15" i="31"/>
  <c r="D15" i="31"/>
  <c r="C15" i="31"/>
  <c r="I14" i="31"/>
  <c r="H14" i="31"/>
  <c r="G14" i="31"/>
  <c r="F14" i="31"/>
  <c r="E14" i="31"/>
  <c r="D14" i="31"/>
  <c r="C14" i="31"/>
  <c r="I6" i="31"/>
  <c r="H6" i="31"/>
  <c r="G6" i="31"/>
  <c r="F6" i="31"/>
  <c r="E6" i="31"/>
  <c r="D6" i="31"/>
  <c r="C6" i="31"/>
  <c r="I5" i="31"/>
  <c r="H5" i="31"/>
  <c r="G5" i="31"/>
  <c r="F5" i="31"/>
  <c r="E5" i="31"/>
  <c r="D5" i="31"/>
  <c r="C5" i="31"/>
  <c r="H28" i="29"/>
  <c r="G28" i="29"/>
  <c r="F28" i="29"/>
  <c r="E28" i="29"/>
  <c r="D28" i="29"/>
  <c r="C28" i="29"/>
  <c r="B28" i="29"/>
  <c r="H24" i="29"/>
  <c r="G24" i="29"/>
  <c r="F24" i="29"/>
  <c r="E24" i="29"/>
  <c r="D24" i="29"/>
  <c r="C24" i="29"/>
  <c r="C33" i="29" s="1"/>
  <c r="B24" i="29"/>
  <c r="C8" i="23"/>
  <c r="I13" i="23"/>
  <c r="H13" i="23"/>
  <c r="G13" i="23"/>
  <c r="F13" i="23"/>
  <c r="F27" i="23"/>
  <c r="F29" i="23"/>
  <c r="E13" i="23"/>
  <c r="D13" i="23"/>
  <c r="D27" i="23"/>
  <c r="D29" i="23" s="1"/>
  <c r="C13" i="23"/>
  <c r="C27" i="23" s="1"/>
  <c r="C29" i="23" s="1"/>
  <c r="N23" i="21"/>
  <c r="N22" i="21"/>
  <c r="N21" i="21"/>
  <c r="N19" i="21"/>
  <c r="N17" i="21" s="1"/>
  <c r="N18" i="21"/>
  <c r="H17" i="21"/>
  <c r="F17" i="21"/>
  <c r="N15" i="21"/>
  <c r="N14" i="21"/>
  <c r="G13" i="21"/>
  <c r="G27" i="21" s="1"/>
  <c r="G29" i="21" s="1"/>
  <c r="I8" i="23"/>
  <c r="H8" i="23"/>
  <c r="G8" i="23"/>
  <c r="F8" i="23"/>
  <c r="E8" i="23"/>
  <c r="D8" i="23"/>
  <c r="I8" i="21"/>
  <c r="H8" i="21"/>
  <c r="E8" i="21"/>
  <c r="D8" i="21"/>
  <c r="N7" i="21"/>
  <c r="I27" i="16"/>
  <c r="I33" i="16"/>
  <c r="H27" i="16"/>
  <c r="L27" i="16" s="1"/>
  <c r="H33" i="16"/>
  <c r="G27" i="16"/>
  <c r="G33" i="16"/>
  <c r="F27" i="16"/>
  <c r="F33" i="16"/>
  <c r="E27" i="16"/>
  <c r="E33" i="16"/>
  <c r="D27" i="16"/>
  <c r="D39" i="16" s="1"/>
  <c r="D33" i="16"/>
  <c r="C27" i="16"/>
  <c r="M27" i="16" s="1"/>
  <c r="C33" i="16"/>
  <c r="K33" i="16" s="1"/>
  <c r="N35" i="15"/>
  <c r="N33" i="15" s="1"/>
  <c r="C27" i="15"/>
  <c r="D27" i="15"/>
  <c r="E33" i="15"/>
  <c r="F33" i="15"/>
  <c r="G33" i="15"/>
  <c r="H33" i="15"/>
  <c r="I33" i="15"/>
  <c r="N38" i="15"/>
  <c r="N37" i="15"/>
  <c r="N36" i="15"/>
  <c r="N34" i="15"/>
  <c r="N32" i="15"/>
  <c r="N31" i="15"/>
  <c r="N30" i="15"/>
  <c r="N29" i="15"/>
  <c r="N28" i="15"/>
  <c r="N26" i="15"/>
  <c r="N25" i="15"/>
  <c r="N24" i="15"/>
  <c r="N23" i="15"/>
  <c r="N20" i="15"/>
  <c r="N19" i="15"/>
  <c r="N18" i="15"/>
  <c r="N17" i="15"/>
  <c r="I27" i="15"/>
  <c r="H27" i="15"/>
  <c r="G27" i="15"/>
  <c r="F27" i="15"/>
  <c r="L27" i="15" s="1"/>
  <c r="E27" i="15"/>
  <c r="B17" i="29"/>
  <c r="C17" i="29"/>
  <c r="D17" i="29"/>
  <c r="E17" i="29"/>
  <c r="F17" i="29"/>
  <c r="G17" i="29"/>
  <c r="H17" i="29"/>
  <c r="I15" i="28"/>
  <c r="H15" i="28"/>
  <c r="G15" i="28"/>
  <c r="F15" i="28"/>
  <c r="E15" i="28"/>
  <c r="D15" i="28"/>
  <c r="C15" i="28"/>
  <c r="I14" i="28"/>
  <c r="H14" i="28"/>
  <c r="G14" i="28"/>
  <c r="F14" i="28"/>
  <c r="E14" i="28"/>
  <c r="D14" i="28"/>
  <c r="C14" i="28"/>
  <c r="I6" i="28"/>
  <c r="H6" i="28"/>
  <c r="G6" i="28"/>
  <c r="F6" i="28"/>
  <c r="E6" i="28"/>
  <c r="D6" i="28"/>
  <c r="C6" i="28"/>
  <c r="I5" i="28"/>
  <c r="H5" i="28"/>
  <c r="G5" i="28"/>
  <c r="F5" i="28"/>
  <c r="E5" i="28"/>
  <c r="D5" i="28"/>
  <c r="C5" i="28"/>
  <c r="L8" i="15"/>
  <c r="I17" i="23"/>
  <c r="I27" i="23"/>
  <c r="I29" i="23"/>
  <c r="I17" i="21"/>
  <c r="K8" i="15"/>
  <c r="L9" i="15"/>
  <c r="M25" i="23"/>
  <c r="K20" i="23"/>
  <c r="E17" i="21"/>
  <c r="M20" i="21"/>
  <c r="K20" i="21"/>
  <c r="D17" i="21"/>
  <c r="M25" i="21"/>
  <c r="K24" i="21"/>
  <c r="D47" i="16"/>
  <c r="F47" i="16"/>
  <c r="H47" i="16"/>
  <c r="I47" i="16"/>
  <c r="G47" i="16"/>
  <c r="D10" i="16"/>
  <c r="G10" i="16"/>
  <c r="K9" i="16"/>
  <c r="N9" i="16"/>
  <c r="E47" i="15"/>
  <c r="I47" i="15"/>
  <c r="F47" i="15"/>
  <c r="C27" i="21"/>
  <c r="C29" i="21" s="1"/>
  <c r="M13" i="23"/>
  <c r="H27" i="21"/>
  <c r="H29" i="21"/>
  <c r="C17" i="23"/>
  <c r="K18" i="23"/>
  <c r="K17" i="23" s="1"/>
  <c r="N18" i="23"/>
  <c r="I10" i="16"/>
  <c r="K24" i="23"/>
  <c r="M18" i="23"/>
  <c r="H10" i="16"/>
  <c r="N7" i="16"/>
  <c r="C47" i="16"/>
  <c r="M45" i="16"/>
  <c r="M47" i="16" s="1"/>
  <c r="M24" i="23"/>
  <c r="N25" i="21"/>
  <c r="L25" i="21"/>
  <c r="H17" i="23"/>
  <c r="N20" i="23"/>
  <c r="M20" i="23"/>
  <c r="M17" i="23" s="1"/>
  <c r="M27" i="23" s="1"/>
  <c r="M29" i="23" s="1"/>
  <c r="L16" i="21"/>
  <c r="F13" i="21"/>
  <c r="L8" i="16"/>
  <c r="N6" i="21"/>
  <c r="N8" i="21" s="1"/>
  <c r="D13" i="21"/>
  <c r="D27" i="21" s="1"/>
  <c r="D29" i="21" s="1"/>
  <c r="N16" i="21"/>
  <c r="M16" i="21"/>
  <c r="M13" i="21"/>
  <c r="N24" i="21"/>
  <c r="L24" i="21"/>
  <c r="M24" i="21"/>
  <c r="G17" i="21"/>
  <c r="L20" i="21"/>
  <c r="C8" i="21"/>
  <c r="K6" i="21"/>
  <c r="K8" i="21" s="1"/>
  <c r="M6" i="21"/>
  <c r="M8" i="21"/>
  <c r="G29" i="23"/>
  <c r="L20" i="23"/>
  <c r="L18" i="23"/>
  <c r="E17" i="23"/>
  <c r="E27" i="23" s="1"/>
  <c r="E29" i="23" s="1"/>
  <c r="M8" i="31"/>
  <c r="K7" i="31"/>
  <c r="N8" i="31"/>
  <c r="L8" i="31"/>
  <c r="L9" i="31"/>
  <c r="L7" i="28"/>
  <c r="M9" i="31"/>
  <c r="N9" i="31"/>
  <c r="K9" i="28"/>
  <c r="K7" i="28"/>
  <c r="K9" i="31"/>
  <c r="N7" i="28"/>
  <c r="N7" i="31"/>
  <c r="L7" i="31"/>
  <c r="M7" i="28"/>
  <c r="M7" i="31"/>
  <c r="L8" i="28"/>
  <c r="N9" i="28"/>
  <c r="M9" i="28"/>
  <c r="N8" i="28"/>
  <c r="L9" i="28"/>
  <c r="M8" i="28"/>
  <c r="E10" i="16"/>
  <c r="M8" i="16"/>
  <c r="K45" i="16"/>
  <c r="F10" i="16"/>
  <c r="L9" i="16"/>
  <c r="L7" i="16"/>
  <c r="N8" i="16"/>
  <c r="L45" i="15"/>
  <c r="N45" i="15"/>
  <c r="N47" i="15" s="1"/>
  <c r="K8" i="16"/>
  <c r="C10" i="16"/>
  <c r="L45" i="16"/>
  <c r="L47" i="16"/>
  <c r="L55" i="15"/>
  <c r="N55" i="15"/>
  <c r="M9" i="16"/>
  <c r="E47" i="16"/>
  <c r="N45" i="16"/>
  <c r="N47" i="16" s="1"/>
  <c r="M7" i="16"/>
  <c r="K7" i="16"/>
  <c r="G47" i="15"/>
  <c r="K45" i="15"/>
  <c r="K47" i="15" s="1"/>
  <c r="K55" i="15"/>
  <c r="M55" i="15"/>
  <c r="M45" i="15"/>
  <c r="M47" i="15" s="1"/>
  <c r="C47" i="15"/>
  <c r="N17" i="23"/>
  <c r="L10" i="16"/>
  <c r="D10" i="15"/>
  <c r="F10" i="15"/>
  <c r="K65" i="15"/>
  <c r="E10" i="15"/>
  <c r="K7" i="15"/>
  <c r="C10" i="15"/>
  <c r="H10" i="15"/>
  <c r="G10" i="15"/>
  <c r="I10" i="15"/>
  <c r="L7" i="15"/>
  <c r="N7" i="15"/>
  <c r="N10" i="15" s="1"/>
  <c r="M7" i="15"/>
  <c r="M10" i="15" s="1"/>
  <c r="N65" i="15"/>
  <c r="M65" i="15"/>
  <c r="L65" i="15"/>
  <c r="L55" i="16"/>
  <c r="K55" i="16"/>
  <c r="M55" i="16"/>
  <c r="N55" i="16"/>
  <c r="C15" i="15"/>
  <c r="D15" i="15"/>
  <c r="K15" i="15" s="1"/>
  <c r="E15" i="15"/>
  <c r="F15" i="15"/>
  <c r="F39" i="15" s="1"/>
  <c r="G15" i="15"/>
  <c r="H15" i="15"/>
  <c r="H54" i="15" s="1"/>
  <c r="H52" i="15" s="1"/>
  <c r="H66" i="15" s="1"/>
  <c r="H68" i="15" s="1"/>
  <c r="I15" i="15"/>
  <c r="I54" i="15" s="1"/>
  <c r="I52" i="15" s="1"/>
  <c r="N16" i="15"/>
  <c r="N15" i="15" s="1"/>
  <c r="M53" i="15"/>
  <c r="N53" i="15"/>
  <c r="K53" i="15"/>
  <c r="N59" i="15"/>
  <c r="L59" i="15"/>
  <c r="K64" i="15"/>
  <c r="M64" i="15"/>
  <c r="N64" i="15"/>
  <c r="M16" i="15"/>
  <c r="L64" i="15"/>
  <c r="M59" i="15"/>
  <c r="L53" i="15"/>
  <c r="K16" i="15"/>
  <c r="K59" i="15"/>
  <c r="L16" i="15"/>
  <c r="C54" i="15"/>
  <c r="C15" i="16"/>
  <c r="K15" i="16" s="1"/>
  <c r="K39" i="16" s="1"/>
  <c r="C54" i="16"/>
  <c r="C52" i="16" s="1"/>
  <c r="D15" i="16"/>
  <c r="E15" i="16"/>
  <c r="E54" i="16"/>
  <c r="F15" i="16"/>
  <c r="G15" i="16"/>
  <c r="G54" i="16" s="1"/>
  <c r="G52" i="16" s="1"/>
  <c r="H15" i="16"/>
  <c r="H54" i="16" s="1"/>
  <c r="I15" i="16"/>
  <c r="L16" i="16"/>
  <c r="N53" i="16"/>
  <c r="M59" i="16"/>
  <c r="L59" i="16"/>
  <c r="N59" i="16"/>
  <c r="M64" i="16"/>
  <c r="N64" i="16"/>
  <c r="K64" i="16"/>
  <c r="M22" i="16"/>
  <c r="K53" i="16"/>
  <c r="N16" i="16"/>
  <c r="K59" i="16"/>
  <c r="M16" i="16"/>
  <c r="L64" i="16"/>
  <c r="M53" i="16"/>
  <c r="K16" i="16"/>
  <c r="H21" i="16"/>
  <c r="H39" i="16" s="1"/>
  <c r="H21" i="15"/>
  <c r="D21" i="16"/>
  <c r="D58" i="16"/>
  <c r="D56" i="16" s="1"/>
  <c r="D21" i="15"/>
  <c r="K21" i="15" s="1"/>
  <c r="L53" i="16"/>
  <c r="G21" i="15"/>
  <c r="G58" i="15" s="1"/>
  <c r="G56" i="15" s="1"/>
  <c r="G21" i="16"/>
  <c r="K22" i="16"/>
  <c r="C21" i="16"/>
  <c r="F21" i="15"/>
  <c r="F58" i="15" s="1"/>
  <c r="F21" i="16"/>
  <c r="F58" i="16"/>
  <c r="I21" i="15"/>
  <c r="I21" i="16"/>
  <c r="E21" i="16"/>
  <c r="E58" i="16" s="1"/>
  <c r="L22" i="16"/>
  <c r="N22" i="16"/>
  <c r="I58" i="16"/>
  <c r="I56" i="16" s="1"/>
  <c r="K60" i="16"/>
  <c r="M60" i="16"/>
  <c r="N60" i="16"/>
  <c r="G58" i="16"/>
  <c r="G56" i="16" s="1"/>
  <c r="D58" i="15"/>
  <c r="M63" i="16"/>
  <c r="N63" i="16"/>
  <c r="K63" i="16"/>
  <c r="M57" i="16"/>
  <c r="N57" i="16"/>
  <c r="K57" i="16"/>
  <c r="I58" i="15"/>
  <c r="I39" i="15"/>
  <c r="L60" i="16"/>
  <c r="N22" i="15"/>
  <c r="K22" i="15"/>
  <c r="C21" i="15"/>
  <c r="M22" i="15"/>
  <c r="E21" i="15"/>
  <c r="E58" i="15" s="1"/>
  <c r="M21" i="15"/>
  <c r="L22" i="15"/>
  <c r="L57" i="16"/>
  <c r="L63" i="16"/>
  <c r="H58" i="16"/>
  <c r="H56" i="16" s="1"/>
  <c r="C39" i="15"/>
  <c r="K19" i="28"/>
  <c r="N18" i="28"/>
  <c r="K18" i="28"/>
  <c r="N25" i="28"/>
  <c r="G16" i="28"/>
  <c r="G29" i="28" s="1"/>
  <c r="N28" i="28"/>
  <c r="L17" i="28"/>
  <c r="M27" i="28"/>
  <c r="M17" i="28"/>
  <c r="M22" i="28"/>
  <c r="D20" i="28"/>
  <c r="L24" i="28"/>
  <c r="L23" i="28"/>
  <c r="L25" i="28"/>
  <c r="M25" i="28"/>
  <c r="L19" i="28"/>
  <c r="M19" i="28"/>
  <c r="L28" i="28"/>
  <c r="C20" i="28"/>
  <c r="N24" i="28"/>
  <c r="M24" i="28"/>
  <c r="K24" i="28"/>
  <c r="I20" i="28"/>
  <c r="K27" i="28"/>
  <c r="N23" i="28"/>
  <c r="K22" i="28"/>
  <c r="F20" i="28"/>
  <c r="H20" i="28"/>
  <c r="M28" i="28"/>
  <c r="L27" i="28"/>
  <c r="K25" i="28"/>
  <c r="M23" i="28"/>
  <c r="L22" i="28"/>
  <c r="G20" i="28"/>
  <c r="L18" i="28"/>
  <c r="K28" i="28"/>
  <c r="N27" i="28"/>
  <c r="K23" i="28"/>
  <c r="N22" i="28"/>
  <c r="E20" i="28"/>
  <c r="N19" i="28"/>
  <c r="H16" i="28"/>
  <c r="D16" i="28"/>
  <c r="K16" i="28" s="1"/>
  <c r="N17" i="28"/>
  <c r="K17" i="28"/>
  <c r="C16" i="28"/>
  <c r="I16" i="28"/>
  <c r="I29" i="28"/>
  <c r="E16" i="28"/>
  <c r="E29" i="28" s="1"/>
  <c r="M18" i="28"/>
  <c r="F16" i="28"/>
  <c r="B7" i="29"/>
  <c r="C7" i="29"/>
  <c r="C14" i="29" s="1"/>
  <c r="D7" i="29"/>
  <c r="E7" i="29"/>
  <c r="F7" i="29"/>
  <c r="F14" i="29" s="1"/>
  <c r="G7" i="29"/>
  <c r="G14" i="29" s="1"/>
  <c r="H7" i="29"/>
  <c r="M19" i="31"/>
  <c r="K19" i="31"/>
  <c r="N19" i="31"/>
  <c r="K28" i="31"/>
  <c r="M28" i="31"/>
  <c r="N28" i="31"/>
  <c r="N22" i="31"/>
  <c r="M22" i="31"/>
  <c r="K22" i="31"/>
  <c r="G16" i="31"/>
  <c r="G29" i="31" s="1"/>
  <c r="H16" i="31"/>
  <c r="N16" i="31" s="1"/>
  <c r="L24" i="31"/>
  <c r="E20" i="31"/>
  <c r="L21" i="31"/>
  <c r="L25" i="31"/>
  <c r="F16" i="31"/>
  <c r="K17" i="31"/>
  <c r="N17" i="31"/>
  <c r="M17" i="31"/>
  <c r="C16" i="31"/>
  <c r="M23" i="31"/>
  <c r="K23" i="31"/>
  <c r="N23" i="31"/>
  <c r="N21" i="31"/>
  <c r="K21" i="31"/>
  <c r="C20" i="31"/>
  <c r="K20" i="31" s="1"/>
  <c r="M21" i="31"/>
  <c r="G20" i="31"/>
  <c r="D16" i="31"/>
  <c r="M16" i="31" s="1"/>
  <c r="H20" i="31"/>
  <c r="L22" i="31"/>
  <c r="L26" i="31"/>
  <c r="L19" i="31"/>
  <c r="I16" i="31"/>
  <c r="I29" i="31" s="1"/>
  <c r="N24" i="31"/>
  <c r="K24" i="31"/>
  <c r="M24" i="31"/>
  <c r="N25" i="31"/>
  <c r="K25" i="31"/>
  <c r="M25" i="31"/>
  <c r="D20" i="31"/>
  <c r="D29" i="31" s="1"/>
  <c r="L28" i="31"/>
  <c r="L23" i="31"/>
  <c r="M26" i="31"/>
  <c r="K26" i="31"/>
  <c r="N26" i="31"/>
  <c r="M18" i="31"/>
  <c r="K18" i="31"/>
  <c r="N18" i="31"/>
  <c r="N27" i="31"/>
  <c r="K27" i="31"/>
  <c r="M27" i="31"/>
  <c r="L17" i="31"/>
  <c r="E16" i="31"/>
  <c r="E29" i="31"/>
  <c r="L27" i="31"/>
  <c r="L18" i="31"/>
  <c r="I20" i="31"/>
  <c r="F20" i="31"/>
  <c r="F29" i="31" s="1"/>
  <c r="K16" i="31"/>
  <c r="D56" i="15"/>
  <c r="F56" i="15"/>
  <c r="I56" i="15"/>
  <c r="I66" i="15" s="1"/>
  <c r="I68" i="15" s="1"/>
  <c r="K57" i="15"/>
  <c r="L57" i="15"/>
  <c r="M57" i="15"/>
  <c r="N57" i="15"/>
  <c r="K60" i="15"/>
  <c r="L60" i="15"/>
  <c r="M60" i="15"/>
  <c r="N60" i="15"/>
  <c r="K63" i="15"/>
  <c r="L63" i="15"/>
  <c r="M63" i="15"/>
  <c r="N63" i="15"/>
  <c r="F32" i="29"/>
  <c r="F37" i="29" s="1"/>
  <c r="G32" i="29"/>
  <c r="G37" i="29"/>
  <c r="G22" i="29"/>
  <c r="F22" i="29"/>
  <c r="F36" i="29" s="1"/>
  <c r="C22" i="29"/>
  <c r="C32" i="29"/>
  <c r="C37" i="29" s="1"/>
  <c r="C36" i="29"/>
  <c r="E32" i="29"/>
  <c r="E37" i="29" s="1"/>
  <c r="H32" i="29"/>
  <c r="H37" i="29" s="1"/>
  <c r="E22" i="29"/>
  <c r="E33" i="29" s="1"/>
  <c r="E38" i="29"/>
  <c r="H22" i="29"/>
  <c r="F38" i="29"/>
  <c r="E13" i="29"/>
  <c r="E14" i="29"/>
  <c r="H38" i="29"/>
  <c r="G38" i="29"/>
  <c r="D32" i="29"/>
  <c r="D37" i="29"/>
  <c r="B32" i="29"/>
  <c r="G13" i="29"/>
  <c r="H13" i="29"/>
  <c r="H14" i="29"/>
  <c r="F13" i="29"/>
  <c r="B22" i="29"/>
  <c r="D22" i="29"/>
  <c r="B36" i="29"/>
  <c r="B38" i="29"/>
  <c r="B13" i="29"/>
  <c r="B14" i="29"/>
  <c r="D38" i="29"/>
  <c r="D13" i="29"/>
  <c r="D14" i="29" s="1"/>
  <c r="C13" i="29"/>
  <c r="C38" i="29"/>
  <c r="H39" i="15"/>
  <c r="H58" i="15"/>
  <c r="H56" i="15"/>
  <c r="E70" i="16"/>
  <c r="E52" i="16"/>
  <c r="K21" i="16"/>
  <c r="C39" i="16"/>
  <c r="C58" i="16"/>
  <c r="D54" i="16"/>
  <c r="D70" i="16" s="1"/>
  <c r="G54" i="15"/>
  <c r="G52" i="15" s="1"/>
  <c r="L16" i="31"/>
  <c r="G66" i="16"/>
  <c r="G68" i="16"/>
  <c r="G70" i="16"/>
  <c r="C70" i="16"/>
  <c r="C58" i="15"/>
  <c r="C52" i="15"/>
  <c r="E39" i="16"/>
  <c r="K27" i="16"/>
  <c r="K58" i="16"/>
  <c r="K56" i="16" s="1"/>
  <c r="C56" i="16"/>
  <c r="J52" i="1" l="1"/>
  <c r="I52" i="1"/>
  <c r="E52" i="1"/>
  <c r="F52" i="1"/>
  <c r="F55" i="1"/>
  <c r="E55" i="1"/>
  <c r="J55" i="1"/>
  <c r="I55" i="1"/>
  <c r="I16" i="1"/>
  <c r="F38" i="1"/>
  <c r="F40" i="1" s="1"/>
  <c r="E38" i="1"/>
  <c r="F16" i="1"/>
  <c r="E16" i="1"/>
  <c r="J38" i="1"/>
  <c r="J40" i="1" s="1"/>
  <c r="I38" i="1"/>
  <c r="I40" i="1" s="1"/>
  <c r="F45" i="1"/>
  <c r="E45" i="1"/>
  <c r="H44" i="1"/>
  <c r="D46" i="1"/>
  <c r="D44" i="1"/>
  <c r="G44" i="1"/>
  <c r="C5" i="19"/>
  <c r="C6" i="19" s="1"/>
  <c r="C46" i="1"/>
  <c r="C44" i="1"/>
  <c r="G40" i="1"/>
  <c r="G5" i="19"/>
  <c r="G6" i="19" s="1"/>
  <c r="G34" i="19" s="1"/>
  <c r="G42" i="19" s="1"/>
  <c r="G51" i="19" s="1"/>
  <c r="G55" i="19" s="1"/>
  <c r="E40" i="1"/>
  <c r="H40" i="1"/>
  <c r="H5" i="19"/>
  <c r="D40" i="1"/>
  <c r="D5" i="19"/>
  <c r="C40" i="1"/>
  <c r="E56" i="15"/>
  <c r="L58" i="15"/>
  <c r="L56" i="15" s="1"/>
  <c r="E66" i="16"/>
  <c r="E68" i="16" s="1"/>
  <c r="M56" i="16"/>
  <c r="N58" i="15"/>
  <c r="N56" i="15" s="1"/>
  <c r="E56" i="16"/>
  <c r="N58" i="16"/>
  <c r="N56" i="16" s="1"/>
  <c r="H52" i="16"/>
  <c r="H66" i="16" s="1"/>
  <c r="H68" i="16" s="1"/>
  <c r="H70" i="16"/>
  <c r="D52" i="16"/>
  <c r="D66" i="16" s="1"/>
  <c r="D68" i="16" s="1"/>
  <c r="D33" i="29"/>
  <c r="N21" i="15"/>
  <c r="N39" i="15" s="1"/>
  <c r="L17" i="23"/>
  <c r="L27" i="23" s="1"/>
  <c r="L29" i="23" s="1"/>
  <c r="N27" i="15"/>
  <c r="L13" i="21"/>
  <c r="L27" i="21" s="1"/>
  <c r="L29" i="21" s="1"/>
  <c r="K17" i="21"/>
  <c r="K27" i="21" s="1"/>
  <c r="K29" i="21" s="1"/>
  <c r="M17" i="21"/>
  <c r="M27" i="21" s="1"/>
  <c r="M29" i="21" s="1"/>
  <c r="M58" i="16"/>
  <c r="L21" i="16"/>
  <c r="M21" i="16"/>
  <c r="L21" i="15"/>
  <c r="E36" i="29"/>
  <c r="N15" i="16"/>
  <c r="N39" i="16" s="1"/>
  <c r="L10" i="15"/>
  <c r="K10" i="16"/>
  <c r="M10" i="16"/>
  <c r="L47" i="15"/>
  <c r="L17" i="21"/>
  <c r="N13" i="21"/>
  <c r="N27" i="21" s="1"/>
  <c r="N29" i="21" s="1"/>
  <c r="F27" i="21"/>
  <c r="F29" i="21" s="1"/>
  <c r="G66" i="15"/>
  <c r="G68" i="15" s="1"/>
  <c r="F33" i="29"/>
  <c r="L20" i="28"/>
  <c r="D54" i="15"/>
  <c r="K54" i="15" s="1"/>
  <c r="K52" i="15" s="1"/>
  <c r="K66" i="15" s="1"/>
  <c r="K68" i="15" s="1"/>
  <c r="G39" i="15"/>
  <c r="K10" i="15"/>
  <c r="N10" i="16"/>
  <c r="L33" i="16"/>
  <c r="N13" i="23"/>
  <c r="N27" i="23" s="1"/>
  <c r="N29" i="23" s="1"/>
  <c r="K20" i="28"/>
  <c r="M20" i="28"/>
  <c r="N20" i="28"/>
  <c r="C66" i="16"/>
  <c r="C68" i="16" s="1"/>
  <c r="H36" i="29"/>
  <c r="H33" i="29"/>
  <c r="L16" i="28"/>
  <c r="L29" i="28" s="1"/>
  <c r="N16" i="28"/>
  <c r="H29" i="28"/>
  <c r="M16" i="28"/>
  <c r="M29" i="28" s="1"/>
  <c r="M58" i="15"/>
  <c r="M56" i="15" s="1"/>
  <c r="K58" i="15"/>
  <c r="K56" i="15" s="1"/>
  <c r="C56" i="15"/>
  <c r="C66" i="15" s="1"/>
  <c r="C68" i="15" s="1"/>
  <c r="K54" i="16"/>
  <c r="K52" i="16" s="1"/>
  <c r="K66" i="16" s="1"/>
  <c r="K68" i="16" s="1"/>
  <c r="G36" i="29"/>
  <c r="G33" i="29"/>
  <c r="M20" i="31"/>
  <c r="M29" i="31" s="1"/>
  <c r="N20" i="31"/>
  <c r="C29" i="31"/>
  <c r="B37" i="29"/>
  <c r="B33" i="29"/>
  <c r="H29" i="31"/>
  <c r="L20" i="31"/>
  <c r="L29" i="31" s="1"/>
  <c r="E54" i="15"/>
  <c r="L15" i="15"/>
  <c r="M15" i="15"/>
  <c r="E39" i="15"/>
  <c r="D36" i="29"/>
  <c r="N29" i="31"/>
  <c r="K29" i="28"/>
  <c r="K29" i="31"/>
  <c r="F56" i="16"/>
  <c r="L58" i="16"/>
  <c r="L56" i="16" s="1"/>
  <c r="F39" i="16"/>
  <c r="F54" i="16"/>
  <c r="M15" i="16"/>
  <c r="L15" i="16"/>
  <c r="D52" i="15"/>
  <c r="D66" i="15" s="1"/>
  <c r="D68" i="15" s="1"/>
  <c r="C29" i="28"/>
  <c r="I54" i="16"/>
  <c r="I39" i="16"/>
  <c r="M33" i="15"/>
  <c r="D39" i="15"/>
  <c r="F29" i="28"/>
  <c r="D29" i="28"/>
  <c r="F54" i="15"/>
  <c r="F52" i="15" s="1"/>
  <c r="F66" i="15" s="1"/>
  <c r="F68" i="15" s="1"/>
  <c r="K33" i="15"/>
  <c r="G39" i="16"/>
  <c r="K13" i="23"/>
  <c r="K27" i="23" s="1"/>
  <c r="K29" i="23" s="1"/>
  <c r="L33" i="15"/>
  <c r="M33" i="16"/>
  <c r="H27" i="23"/>
  <c r="H29" i="23" s="1"/>
  <c r="M27" i="15"/>
  <c r="K27" i="15"/>
  <c r="N6" i="31"/>
  <c r="N15" i="31"/>
  <c r="N6" i="28"/>
  <c r="N15" i="28"/>
  <c r="J53" i="1" l="1"/>
  <c r="I53" i="1"/>
  <c r="F53" i="1"/>
  <c r="E53" i="1"/>
  <c r="F46" i="1"/>
  <c r="E46" i="1"/>
  <c r="D6" i="19"/>
  <c r="F5" i="19"/>
  <c r="E5" i="19"/>
  <c r="F44" i="1"/>
  <c r="E44" i="1"/>
  <c r="H6" i="19"/>
  <c r="J5" i="19"/>
  <c r="I5" i="19"/>
  <c r="J44" i="1"/>
  <c r="I44" i="1"/>
  <c r="C34" i="19"/>
  <c r="H9" i="1"/>
  <c r="M39" i="15"/>
  <c r="L39" i="16"/>
  <c r="K39" i="15"/>
  <c r="L39" i="15"/>
  <c r="M39" i="16"/>
  <c r="E52" i="15"/>
  <c r="E66" i="15" s="1"/>
  <c r="E68" i="15" s="1"/>
  <c r="M54" i="15"/>
  <c r="M52" i="15" s="1"/>
  <c r="M66" i="15" s="1"/>
  <c r="M68" i="15" s="1"/>
  <c r="N54" i="15"/>
  <c r="N52" i="15" s="1"/>
  <c r="N66" i="15" s="1"/>
  <c r="N68" i="15" s="1"/>
  <c r="L54" i="15"/>
  <c r="L52" i="15" s="1"/>
  <c r="L66" i="15" s="1"/>
  <c r="L68" i="15" s="1"/>
  <c r="I70" i="16"/>
  <c r="I52" i="16"/>
  <c r="I66" i="16" s="1"/>
  <c r="I68" i="16" s="1"/>
  <c r="F70" i="16"/>
  <c r="F52" i="16"/>
  <c r="F66" i="16" s="1"/>
  <c r="F68" i="16" s="1"/>
  <c r="L54" i="16"/>
  <c r="L52" i="16" s="1"/>
  <c r="L66" i="16" s="1"/>
  <c r="L68" i="16" s="1"/>
  <c r="N54" i="16"/>
  <c r="N52" i="16" s="1"/>
  <c r="N66" i="16" s="1"/>
  <c r="N68" i="16" s="1"/>
  <c r="M54" i="16"/>
  <c r="M52" i="16" s="1"/>
  <c r="M66" i="16" s="1"/>
  <c r="M68" i="16" s="1"/>
  <c r="N29" i="28"/>
  <c r="D34" i="19" l="1"/>
  <c r="F6" i="19"/>
  <c r="E6" i="19"/>
  <c r="H34" i="19"/>
  <c r="J6" i="19"/>
  <c r="I6" i="19"/>
  <c r="H45" i="1"/>
  <c r="H46" i="1"/>
  <c r="C42" i="19"/>
  <c r="G9" i="1"/>
  <c r="J9" i="1" l="1"/>
  <c r="D42" i="19"/>
  <c r="F34" i="19"/>
  <c r="E34" i="19"/>
  <c r="H42" i="19"/>
  <c r="I34" i="19"/>
  <c r="J34" i="19"/>
  <c r="I9" i="1"/>
  <c r="G45" i="1"/>
  <c r="J45" i="1" s="1"/>
  <c r="G46" i="1"/>
  <c r="I46" i="1" s="1"/>
  <c r="C51" i="19"/>
  <c r="J50" i="1" l="1"/>
  <c r="I50" i="1"/>
  <c r="H51" i="19"/>
  <c r="J42" i="19"/>
  <c r="I42" i="19"/>
  <c r="I45" i="1"/>
  <c r="J46" i="1"/>
  <c r="D51" i="19"/>
  <c r="F42" i="19"/>
  <c r="E42" i="19"/>
  <c r="J47" i="1"/>
  <c r="J51" i="1"/>
  <c r="J49" i="1"/>
  <c r="C55" i="19"/>
  <c r="D55" i="19" l="1"/>
  <c r="F51" i="19"/>
  <c r="E51" i="19"/>
  <c r="I49" i="1"/>
  <c r="F51" i="1"/>
  <c r="E51" i="1"/>
  <c r="I51" i="1"/>
  <c r="H55" i="19"/>
  <c r="J51" i="19"/>
  <c r="I51" i="19"/>
  <c r="F47" i="1"/>
  <c r="E47" i="1"/>
  <c r="I47" i="1"/>
  <c r="F49" i="1"/>
  <c r="E49" i="1"/>
  <c r="J55" i="19" l="1"/>
  <c r="I55" i="19"/>
  <c r="F55" i="19"/>
  <c r="E55" i="19"/>
</calcChain>
</file>

<file path=xl/sharedStrings.xml><?xml version="1.0" encoding="utf-8"?>
<sst xmlns="http://schemas.openxmlformats.org/spreadsheetml/2006/main" count="1141" uniqueCount="333">
  <si>
    <t>Onglet de référence</t>
  </si>
  <si>
    <t>Dont coûts de roulage</t>
  </si>
  <si>
    <t>Dont autres charges variables</t>
  </si>
  <si>
    <t>Dont marketing-commercial</t>
  </si>
  <si>
    <t>Dont frais de siège/frais de région</t>
  </si>
  <si>
    <t>Dont impôts et taxes</t>
  </si>
  <si>
    <t>Dont autres charges fixes</t>
  </si>
  <si>
    <t>Formule groupe</t>
  </si>
  <si>
    <t>TOTAL</t>
  </si>
  <si>
    <t>Produits des amendes</t>
  </si>
  <si>
    <t>Produits financiers</t>
  </si>
  <si>
    <t>Coûts de roulage</t>
  </si>
  <si>
    <t xml:space="preserve">Charges variables de personnel </t>
  </si>
  <si>
    <t>Fournitures infrastructure bus</t>
  </si>
  <si>
    <t>Visites techniques</t>
  </si>
  <si>
    <t>Accidents et vandalismes</t>
  </si>
  <si>
    <t>…</t>
  </si>
  <si>
    <t>Bus</t>
  </si>
  <si>
    <t>Personnel de conduite</t>
  </si>
  <si>
    <t>Marketing-commercial</t>
  </si>
  <si>
    <t>Frais de siège/frais de région</t>
  </si>
  <si>
    <t>Quote part des frais siège</t>
  </si>
  <si>
    <t>Impôts et taxes</t>
  </si>
  <si>
    <t>Cartes grises bus</t>
  </si>
  <si>
    <t>Autres charges fixes</t>
  </si>
  <si>
    <t>Honoraires</t>
  </si>
  <si>
    <t>Personnel technique</t>
  </si>
  <si>
    <t>Personnel administratif</t>
  </si>
  <si>
    <t>Personnel commercial</t>
  </si>
  <si>
    <t>Formule 6 trajets</t>
  </si>
  <si>
    <t>Cumul</t>
  </si>
  <si>
    <t>Duplicatas des titres de transport</t>
  </si>
  <si>
    <t>Recettes publicitaires</t>
  </si>
  <si>
    <t>Autres recettes annexes</t>
  </si>
  <si>
    <t>Recettes commerciales (Rc)</t>
  </si>
  <si>
    <t>Recettes annexes/accessoires (Ra)</t>
  </si>
  <si>
    <t>Recettes réseau bus</t>
  </si>
  <si>
    <t>Exploitation Vélo</t>
  </si>
  <si>
    <t>1. Unités d'œuvre</t>
  </si>
  <si>
    <t>Nombre d'ETP</t>
  </si>
  <si>
    <t>Entretien et réparation infrastructure bus</t>
  </si>
  <si>
    <t>Entretien et réparation matériel de lavage</t>
  </si>
  <si>
    <t>Coût de roulage</t>
  </si>
  <si>
    <t>Vélo</t>
  </si>
  <si>
    <t>Cartes grises et Taxe sur les véhicules de société</t>
  </si>
  <si>
    <t>Autres impôts et taxes</t>
  </si>
  <si>
    <t xml:space="preserve">Décomposition par service
</t>
  </si>
  <si>
    <t>1. Coûts de la sous-traitance</t>
  </si>
  <si>
    <t>Nombre de véhicules 
par type de véhicule</t>
  </si>
  <si>
    <t>Répartition des kilomètres sous-traités</t>
  </si>
  <si>
    <t>Risque et aléas</t>
  </si>
  <si>
    <t>Nombre de kilomètres en ligne</t>
  </si>
  <si>
    <t>Nombre de kilomètres haut le pied</t>
  </si>
  <si>
    <t>Nombre de kilomètres techniques</t>
  </si>
  <si>
    <t>2. Compte d'exploitation prévisionnel</t>
  </si>
  <si>
    <t>Compte d'exploitation prévisionnel - option obligatoire TAD - Proxibus</t>
  </si>
  <si>
    <t>Compte d'exploitation prévisionnel - option obligatoire TAD - Allobus</t>
  </si>
  <si>
    <t>RESULTAT FINANCIER</t>
  </si>
  <si>
    <t>RESULTAT D'EXPLOITATION</t>
  </si>
  <si>
    <t>Dotations aux amortissements des biens</t>
  </si>
  <si>
    <t>Charges sociales</t>
  </si>
  <si>
    <t>Salaires</t>
  </si>
  <si>
    <t>CET</t>
  </si>
  <si>
    <t>Charges fiscales assises sur salaires</t>
  </si>
  <si>
    <t>Autres charges services extérieurs</t>
  </si>
  <si>
    <t>Affranchissements/téléphone/réseaux informatique</t>
  </si>
  <si>
    <t>Frais et commissions bancaires</t>
  </si>
  <si>
    <t>Voyages et déplacements/missions et réceptions</t>
  </si>
  <si>
    <t>Publicité-opérations promotionnelles</t>
  </si>
  <si>
    <t>Frais de siège (assistance technique)</t>
  </si>
  <si>
    <t>Personnel mis à disposition</t>
  </si>
  <si>
    <t>Personnel intérimaire</t>
  </si>
  <si>
    <t>Autres services extérieurs</t>
  </si>
  <si>
    <t>Assurance Indemnisation des tiers</t>
  </si>
  <si>
    <t>Assurances flotte automobile</t>
  </si>
  <si>
    <t>Assurances dommages aux biens</t>
  </si>
  <si>
    <t>Entretien réparations matériel de transport</t>
  </si>
  <si>
    <t>Entretien réparations voierie</t>
  </si>
  <si>
    <t>Entretien réparations des biens</t>
  </si>
  <si>
    <t>Sous-traitance ligne de bus</t>
  </si>
  <si>
    <t>Locations</t>
  </si>
  <si>
    <t>Autres Achats</t>
  </si>
  <si>
    <t>Pièces de rechanges stockées</t>
  </si>
  <si>
    <t>Carburants et lubrifiants</t>
  </si>
  <si>
    <t>Forfait de charges</t>
  </si>
  <si>
    <t>TOTAL DU CHIFFRE D'AFFAIRES</t>
  </si>
  <si>
    <t>60 Achats</t>
  </si>
  <si>
    <t>Fluides: Électricité / Gaz / Eau / Fuel</t>
  </si>
  <si>
    <t>Pièces détachées non stockées</t>
  </si>
  <si>
    <t>64 Charges de personnel (hors charges fiscales)</t>
  </si>
  <si>
    <t>75 Produits divers de gestion</t>
  </si>
  <si>
    <t>65 Charges diverses de gestion</t>
  </si>
  <si>
    <t>Reprise de provisions</t>
  </si>
  <si>
    <t>68 Dotations aux amortissements et provisions</t>
  </si>
  <si>
    <t>66 Charges financières</t>
  </si>
  <si>
    <t>76 Produits Financiers</t>
  </si>
  <si>
    <t>Soldes Intermédiaires de Gestion</t>
  </si>
  <si>
    <t>61 Services extérieurs</t>
  </si>
  <si>
    <t>62 Autres services extérieurs</t>
  </si>
  <si>
    <t>VALEUR AJOUTÉE</t>
  </si>
  <si>
    <t>63 Impôts et taxes</t>
  </si>
  <si>
    <t>EXCÈDENT BRUT D'EXPLOITATION</t>
  </si>
  <si>
    <t>Dotations aux provisions pour charges retraite</t>
  </si>
  <si>
    <t>Dotations aux provisions pour risques et charges</t>
  </si>
  <si>
    <t>Dotations aux provisions pour dépréciation</t>
  </si>
  <si>
    <t>RESULTAT COURANT AVANT IMPÔT</t>
  </si>
  <si>
    <t>Nombre de véhicules</t>
  </si>
  <si>
    <t>Charges fixes</t>
  </si>
  <si>
    <t>Personnel fixe</t>
  </si>
  <si>
    <t xml:space="preserve">Personnel technique </t>
  </si>
  <si>
    <t>Dont charges fixes de personnel</t>
  </si>
  <si>
    <t xml:space="preserve">Dont charges variables de personnel </t>
  </si>
  <si>
    <t>Compte d'exploitation prévisionnel
Tranche conditionnelle : Gestion des abris vélos</t>
  </si>
  <si>
    <t>Nombre de kilomètres</t>
  </si>
  <si>
    <t xml:space="preserve">Kilomètres commerciaux </t>
  </si>
  <si>
    <t>Dont amortissements</t>
  </si>
  <si>
    <t>Dotations aux amortissements</t>
  </si>
  <si>
    <t>Gros Entretien et Renouvellement</t>
  </si>
  <si>
    <t>Dont Gros Entretien Renouvellement</t>
  </si>
  <si>
    <t>Compte d'exploitation prévisionnel
Tranche conditionnelle : Ouverture d'un service du vélo à Béthune</t>
  </si>
  <si>
    <t>Charges de sous-traitance</t>
  </si>
  <si>
    <t>TOTAL DU COÛT DE LA SOUS-TRAITANCE</t>
  </si>
  <si>
    <t>Frais liés au personnel</t>
  </si>
  <si>
    <t>Infrastructures fixes</t>
  </si>
  <si>
    <t>Quote part des frais région</t>
  </si>
  <si>
    <t>Dont marge et aléas</t>
  </si>
  <si>
    <t>Charges variables (Cv)</t>
  </si>
  <si>
    <t>FORFAIT DE CHARGES (FC)</t>
  </si>
  <si>
    <t>Charges fixes (Cf)</t>
  </si>
  <si>
    <t>Charges de sous-traitance (Cst)</t>
  </si>
  <si>
    <t>OBJECTIF DE RECETTES (OR)</t>
  </si>
  <si>
    <t>Taux de marge (marge / forfait de charges)</t>
  </si>
  <si>
    <t>Dépenses d'entretien</t>
  </si>
  <si>
    <t>Marge et aléas</t>
  </si>
  <si>
    <t>Marge</t>
  </si>
  <si>
    <t>TOTAL OBJECTIF DE RECETTES</t>
  </si>
  <si>
    <t>TOTAL FORFAIT DE CHARGES</t>
  </si>
  <si>
    <t>Charges variables</t>
  </si>
  <si>
    <t>Formule Journée</t>
  </si>
  <si>
    <t>Abonnement mensuel</t>
  </si>
  <si>
    <t>Abonnement annuel</t>
  </si>
  <si>
    <t>Abonnement scolaire</t>
  </si>
  <si>
    <t>Abonnement mensuel senior</t>
  </si>
  <si>
    <t>Abonnement annuel senior</t>
  </si>
  <si>
    <t>Abonnement mensuel demandeur d’emploi</t>
  </si>
  <si>
    <t>Moins de 26 ans</t>
  </si>
  <si>
    <t>Demandeurs d’emploi sans conditions de ressources</t>
  </si>
  <si>
    <t>Tous publics utilisant un abonnement TER</t>
  </si>
  <si>
    <t>Vélos de ville</t>
  </si>
  <si>
    <t>Recettes titres vélo</t>
  </si>
  <si>
    <t>Frais de dossiers abonnements scolaires (10€)</t>
  </si>
  <si>
    <t>BILAN ACTIF</t>
  </si>
  <si>
    <t>Immobilisations incorporelles</t>
  </si>
  <si>
    <t>Immobilisations corporelles</t>
  </si>
  <si>
    <t>Immobilisations financières</t>
  </si>
  <si>
    <t>ACTIF NET IMMOBILISE</t>
  </si>
  <si>
    <t>Stocks</t>
  </si>
  <si>
    <t>Trésorerie</t>
  </si>
  <si>
    <t>ACTIF CIRCULANT</t>
  </si>
  <si>
    <t>TOTAL ACTIF</t>
  </si>
  <si>
    <t>BILAN PASSIF</t>
  </si>
  <si>
    <t xml:space="preserve">Capital social </t>
  </si>
  <si>
    <t>Réserves</t>
  </si>
  <si>
    <t>Report à nouveau</t>
  </si>
  <si>
    <t>Résultat de l'exercice</t>
  </si>
  <si>
    <t>CAPITAUX PROPRES</t>
  </si>
  <si>
    <t>Provisions pour risques et charges</t>
  </si>
  <si>
    <t>PROVISIONS</t>
  </si>
  <si>
    <t>Emprunts bancaires</t>
  </si>
  <si>
    <t>DETTES FINANCIERES</t>
  </si>
  <si>
    <t>Dettes fiscales et sociales</t>
  </si>
  <si>
    <t>PASSIF CIRCULANT</t>
  </si>
  <si>
    <t>TOTAL PASSIF</t>
  </si>
  <si>
    <t>FONDS DE ROULEMENT</t>
  </si>
  <si>
    <t>BESOIN EN FONDS DE ROULEMENT</t>
  </si>
  <si>
    <t>TRÉSORERIE</t>
  </si>
  <si>
    <t>Autres actifs</t>
  </si>
  <si>
    <t>Autre dettes d'exploitation</t>
  </si>
  <si>
    <t>Dettes fournisseurs</t>
  </si>
  <si>
    <t>Créances clients</t>
  </si>
  <si>
    <t>Créances sur le groupe</t>
  </si>
  <si>
    <t>Comptes courants d'associés / dette groupe</t>
  </si>
  <si>
    <t>Emprunts et dettes financières divers</t>
  </si>
  <si>
    <t>Moyenne annuelle</t>
  </si>
  <si>
    <t>Minibus</t>
  </si>
  <si>
    <t>Bus standard</t>
  </si>
  <si>
    <t>Midibus</t>
  </si>
  <si>
    <t>Dont infrastructures fixes</t>
  </si>
  <si>
    <t>Moyenne 2017-2018</t>
  </si>
  <si>
    <t>Moyenne 2019-2023</t>
  </si>
  <si>
    <t>Kilomètres commerciaux</t>
  </si>
  <si>
    <t>Kilomètres techniques</t>
  </si>
  <si>
    <t>Véhicules de service</t>
  </si>
  <si>
    <t>Autres charges variables</t>
  </si>
  <si>
    <t>Formules et indices de revision</t>
  </si>
  <si>
    <t>Nombre d'heures de conduite</t>
  </si>
  <si>
    <t>Formule CV Indice R</t>
  </si>
  <si>
    <t>Formule Cst Indice S (1+C)</t>
  </si>
  <si>
    <t>Formule Cst Indice R</t>
  </si>
  <si>
    <t>Formule Cst indice M et partie fixe</t>
  </si>
  <si>
    <t>Formule Cst Indice FG</t>
  </si>
  <si>
    <t>Formule Cst Indices G et R</t>
  </si>
  <si>
    <t>Formule Cf Indice ING</t>
  </si>
  <si>
    <t>Formule Cf Indice FG</t>
  </si>
  <si>
    <t>Formule Cf Indice S (1+C)</t>
  </si>
  <si>
    <t>Contribution foncière des entreprises (CFE)</t>
  </si>
  <si>
    <t>Cotisation sur la Valeur Ajoutée des Entreprises (CVAE)</t>
  </si>
  <si>
    <t>Vélos à assistance électrique</t>
  </si>
  <si>
    <r>
      <t>Offre de base - Détails des charges de sous-traitance pour</t>
    </r>
    <r>
      <rPr>
        <b/>
        <u/>
        <sz val="10"/>
        <color theme="7"/>
        <rFont val="Calibri"/>
        <family val="2"/>
      </rPr>
      <t xml:space="preserve"> Autobus Artésiens </t>
    </r>
    <r>
      <rPr>
        <b/>
        <sz val="10"/>
        <color theme="7"/>
        <rFont val="Calibri"/>
        <family val="2"/>
      </rPr>
      <t>en € HT</t>
    </r>
  </si>
  <si>
    <r>
      <t>Offre de base - Détails des charges de sous-traitance pour</t>
    </r>
    <r>
      <rPr>
        <b/>
        <u/>
        <sz val="10"/>
        <color theme="7"/>
        <rFont val="Calibri"/>
        <family val="2"/>
      </rPr>
      <t xml:space="preserve"> Littoral Nord Autocars </t>
    </r>
    <r>
      <rPr>
        <b/>
        <sz val="10"/>
        <color theme="7"/>
        <rFont val="Calibri"/>
        <family val="2"/>
      </rPr>
      <t>en € HT</t>
    </r>
  </si>
  <si>
    <t>Offre de base :
Bilan prévisionnel en €</t>
  </si>
  <si>
    <t>etp</t>
  </si>
  <si>
    <t>Réseau Allobus</t>
  </si>
  <si>
    <t>Allobus</t>
  </si>
  <si>
    <t xml:space="preserve">Lavage nettoyage bus </t>
  </si>
  <si>
    <t>Recettes de publicité (Rp)</t>
  </si>
  <si>
    <t xml:space="preserve">Tarifs </t>
  </si>
  <si>
    <t>Recettes commerciales en € HT juin 2022</t>
  </si>
  <si>
    <t>TOTAL RECETTES COMMERCIALES</t>
  </si>
  <si>
    <t>Recettes publicitaires en € HT juin 2022</t>
  </si>
  <si>
    <t>TOTAL RECETTES PUBLICITAIRES</t>
  </si>
  <si>
    <t>TOTAL RECETTES ANNEXES</t>
  </si>
  <si>
    <t>Recettes annexes en € HT juin 2022</t>
  </si>
  <si>
    <t>TOTAL KM PROPRE</t>
  </si>
  <si>
    <t>TOTAL VEHICULES</t>
  </si>
  <si>
    <t>Nombre de kilomètres en propre
par type de véhicule</t>
  </si>
  <si>
    <t>Kilomètres haut-le-pied</t>
  </si>
  <si>
    <t>Lignes régulières</t>
  </si>
  <si>
    <t>Lignes Bulles</t>
  </si>
  <si>
    <t>Lignes principales</t>
  </si>
  <si>
    <t>Lignes complémentaires</t>
  </si>
  <si>
    <t>Proxibus</t>
  </si>
  <si>
    <t>Nombre de véhicules 
par service</t>
  </si>
  <si>
    <t>Nombre de kilomètres en propre
par service</t>
  </si>
  <si>
    <t>Exploitation lignes régulières</t>
  </si>
  <si>
    <t>Exploitation Allobus</t>
  </si>
  <si>
    <t>Exploitation Proxibus</t>
  </si>
  <si>
    <t>Décomposition par poste</t>
  </si>
  <si>
    <t>Autres dépenses</t>
  </si>
  <si>
    <t>TOTAL ENGAGEMENT FREQUENTATION</t>
  </si>
  <si>
    <t>TOTAL FREQUENTATION</t>
  </si>
  <si>
    <t>Nombre de validations
par service</t>
  </si>
  <si>
    <t>ENGAGEMENT DE FREQUENTATION (EF)</t>
  </si>
  <si>
    <t>Sous-traitance Allobus</t>
  </si>
  <si>
    <t>Nb de véhicules Lignes régulières</t>
  </si>
  <si>
    <t>Nb de véhicules Circuits scolaires</t>
  </si>
  <si>
    <t>Nb de véhicules Allobus</t>
  </si>
  <si>
    <t>Km commerciaux Allobus</t>
  </si>
  <si>
    <t>Km commerciaux Circuits scolaires</t>
  </si>
  <si>
    <t>Km commerciaux Proxibus</t>
  </si>
  <si>
    <t>Nb de véhicules Proxibus</t>
  </si>
  <si>
    <t>Sous-traitance Proxibus</t>
  </si>
  <si>
    <t>TOTAL SOUS-TRAITANCE</t>
  </si>
  <si>
    <t>Dont charges variables</t>
  </si>
  <si>
    <t>Dont charges variables de personnel</t>
  </si>
  <si>
    <t>Dont charges fixes</t>
  </si>
  <si>
    <t>RATIOS DE PERFORMANCE</t>
  </si>
  <si>
    <t>Recettes / Dépenses (R/D)</t>
  </si>
  <si>
    <t>Recettes / Validations (R/V)</t>
  </si>
  <si>
    <t>Dépenses / Validations (D/V)</t>
  </si>
  <si>
    <t>Km commerciaux Lignes régulières</t>
  </si>
  <si>
    <t>Dont aléas</t>
  </si>
  <si>
    <t>Dont marge</t>
  </si>
  <si>
    <t>Coût / km</t>
  </si>
  <si>
    <t>Contrôleur</t>
  </si>
  <si>
    <t>Médiateur</t>
  </si>
  <si>
    <t>Nb heures de contrôle</t>
  </si>
  <si>
    <t>Nb heures de médiation</t>
  </si>
  <si>
    <t>Nombre d'heures</t>
  </si>
  <si>
    <t>TOTAL ETP</t>
  </si>
  <si>
    <t>Dépenses / Km totaux en propre (D/K)</t>
  </si>
  <si>
    <t>Gestion abris vélos sécurisés</t>
  </si>
  <si>
    <t>Nb heures de conduite commerciale BHNS</t>
  </si>
  <si>
    <t>Nb heures de conduite commerciale Bus</t>
  </si>
  <si>
    <t>Nb heures de conduite totales BHNS</t>
  </si>
  <si>
    <t>Nb heures de conduite totales Bus</t>
  </si>
  <si>
    <t>CONSOLIDATION des sous-traitants</t>
  </si>
  <si>
    <t>Sous-traitant 1</t>
  </si>
  <si>
    <t>Sous-traitant 2</t>
  </si>
  <si>
    <t>Sous-traitant 3</t>
  </si>
  <si>
    <t>Sous-traitant 4</t>
  </si>
  <si>
    <t>Mise en œuvre de la gratuité</t>
  </si>
  <si>
    <t>A compléter par le candidat</t>
  </si>
  <si>
    <t>Dont mise en œuvre de la gratuité</t>
  </si>
  <si>
    <t>Unités d'œuvre</t>
  </si>
  <si>
    <t>Recettes</t>
  </si>
  <si>
    <t>Réseau Proxibus</t>
  </si>
  <si>
    <t>Compte de Résultat Financier</t>
  </si>
  <si>
    <t>Année N</t>
  </si>
  <si>
    <t>Réalisé</t>
  </si>
  <si>
    <t>CEP</t>
  </si>
  <si>
    <t>Année N-1</t>
  </si>
  <si>
    <t>Evolution CEP/Réalisé</t>
  </si>
  <si>
    <t>En €</t>
  </si>
  <si>
    <t>En %</t>
  </si>
  <si>
    <t>Evolution N/N-1</t>
  </si>
  <si>
    <t>Compte de résultat financier format SIG</t>
  </si>
  <si>
    <t>Conducteur receveur</t>
  </si>
  <si>
    <t>Navette</t>
  </si>
  <si>
    <t>Chronopro</t>
  </si>
  <si>
    <t>Km commerciaux Chronopro</t>
  </si>
  <si>
    <t>Nb de véhicules Chronopro</t>
  </si>
  <si>
    <t>Sous-traitance Chronopro</t>
  </si>
  <si>
    <t>Exploitation Chronopro</t>
  </si>
  <si>
    <t>Réseau Chronopro</t>
  </si>
  <si>
    <t>Recettes commerciales / Km totaux (R/K)</t>
  </si>
  <si>
    <t>Recettes commerciales / Km commerciaux (R/K)</t>
  </si>
  <si>
    <t>Validations / Km totaux (V/K)</t>
  </si>
  <si>
    <t>Validations / Km commerciaux (V/K)</t>
  </si>
  <si>
    <t>Dépenses / Km totaux (D/K)</t>
  </si>
  <si>
    <t>Dépenses / Km totaux sous-traités (D/K)</t>
  </si>
  <si>
    <t>Dépenses / Km commerciaux (D/K)</t>
  </si>
  <si>
    <t>Dépenses / Km commerciaux en propre (D/K)</t>
  </si>
  <si>
    <t>Dépenses / Km commerciaux sous-traités (D/K)</t>
  </si>
  <si>
    <t>Ticket Unité</t>
  </si>
  <si>
    <t>Ticket Unitaire Accompagnant CMI</t>
  </si>
  <si>
    <t>Tous publics</t>
  </si>
  <si>
    <t>Accompagnateur d’un voyageur bénéficiaire d’une CMI</t>
  </si>
  <si>
    <t>Tous publics (à partir de 10 personnes)</t>
  </si>
  <si>
    <t>Collégiens et lycéens de moins de 26 ans subventionnés</t>
  </si>
  <si>
    <t>Abonnement mensuel CMI “Invalidité”</t>
  </si>
  <si>
    <t>Abonnement annuel CMI “Invalidité”</t>
  </si>
  <si>
    <t>Abonnement hebdo Fideli’ter sur carte Tadao ou SMIRT</t>
  </si>
  <si>
    <t>Abonnement mensuel Fideli’ter sur carte Tadao ou SMIRT</t>
  </si>
  <si>
    <t>Personnes de plus de 65 ans sans conditions de ressources</t>
  </si>
  <si>
    <t>Personne détentrice d’une Carte de Mobilité Inclusive « Invalidité »</t>
  </si>
  <si>
    <t>Lignes Duo</t>
  </si>
  <si>
    <t>Diesel</t>
  </si>
  <si>
    <t>Hybride</t>
  </si>
  <si>
    <t>Hydrogène</t>
  </si>
  <si>
    <t>Electrique</t>
  </si>
  <si>
    <t>Bus articulé</t>
  </si>
  <si>
    <t>Autocar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</si>
</sst>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"/>
    <numFmt numFmtId="166" formatCode="0.000"/>
    <numFmt numFmtId="167" formatCode="0.0%"/>
    <numFmt numFmtId="168" formatCode="0&quot; mois&quot;"/>
    <numFmt numFmtId="169" formatCode="_-* #,##0\ _€_-;\-* #,##0\ _€_-;_-* &quot;-&quot;??\ _€_-;_-@_-"/>
    <numFmt numFmtId="170" formatCode="#,##0_ ;\-#,##0\ "/>
    <numFmt numFmtId="171" formatCode="#,##0.0"/>
    <numFmt numFmtId="172" formatCode="#,##0.000"/>
  </numFmts>
  <fonts count="3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0"/>
      <color theme="7"/>
      <name val="Calibri"/>
      <family val="2"/>
    </font>
    <font>
      <sz val="10"/>
      <color indexed="9"/>
      <name val="Calibri"/>
      <family val="2"/>
    </font>
    <font>
      <sz val="10"/>
      <color theme="7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7"/>
      <name val="Calibri"/>
      <family val="2"/>
    </font>
    <font>
      <b/>
      <sz val="10"/>
      <color theme="3" tint="-0.499984740745262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color theme="7"/>
      <name val="Calibri"/>
      <family val="2"/>
    </font>
    <font>
      <i/>
      <sz val="10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indexed="64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theme="7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1" fillId="21" borderId="3" applyNumberFormat="0" applyFont="0" applyAlignment="0" applyProtection="0"/>
    <xf numFmtId="0" fontId="6" fillId="7" borderId="1" applyNumberFormat="0" applyAlignment="0" applyProtection="0"/>
    <xf numFmtId="44" fontId="7" fillId="0" borderId="0" applyFont="0" applyFill="0" applyBorder="0" applyAlignment="0" applyProtection="0"/>
    <xf numFmtId="0" fontId="8" fillId="3" borderId="0" applyNumberFormat="0" applyBorder="0" applyAlignment="0" applyProtection="0"/>
    <xf numFmtId="167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9">
    <xf numFmtId="0" fontId="0" fillId="0" borderId="0" xfId="0"/>
    <xf numFmtId="0" fontId="25" fillId="0" borderId="0" xfId="0" applyFont="1" applyFill="1"/>
    <xf numFmtId="0" fontId="22" fillId="0" borderId="0" xfId="0" applyFont="1"/>
    <xf numFmtId="0" fontId="23" fillId="25" borderId="21" xfId="0" applyFont="1" applyFill="1" applyBorder="1" applyAlignment="1">
      <alignment horizontal="center" vertical="center"/>
    </xf>
    <xf numFmtId="0" fontId="21" fillId="0" borderId="0" xfId="0" applyFont="1"/>
    <xf numFmtId="3" fontId="21" fillId="0" borderId="0" xfId="0" applyNumberFormat="1" applyFont="1"/>
    <xf numFmtId="0" fontId="22" fillId="0" borderId="14" xfId="0" applyFont="1" applyBorder="1"/>
    <xf numFmtId="0" fontId="22" fillId="26" borderId="17" xfId="0" applyFont="1" applyFill="1" applyBorder="1" applyAlignment="1">
      <alignment horizontal="center" vertical="center" wrapText="1"/>
    </xf>
    <xf numFmtId="3" fontId="22" fillId="0" borderId="21" xfId="0" applyNumberFormat="1" applyFont="1" applyBorder="1" applyAlignment="1">
      <alignment horizontal="center" vertical="center"/>
    </xf>
    <xf numFmtId="3" fontId="22" fillId="24" borderId="17" xfId="0" applyNumberFormat="1" applyFont="1" applyFill="1" applyBorder="1" applyAlignment="1">
      <alignment horizontal="center" vertical="center"/>
    </xf>
    <xf numFmtId="3" fontId="22" fillId="0" borderId="0" xfId="0" applyNumberFormat="1" applyFont="1"/>
    <xf numFmtId="0" fontId="22" fillId="26" borderId="12" xfId="0" applyFont="1" applyFill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/>
    </xf>
    <xf numFmtId="3" fontId="22" fillId="24" borderId="12" xfId="0" applyNumberFormat="1" applyFont="1" applyFill="1" applyBorder="1" applyAlignment="1">
      <alignment horizontal="center" vertical="center"/>
    </xf>
    <xf numFmtId="0" fontId="22" fillId="26" borderId="18" xfId="0" applyFont="1" applyFill="1" applyBorder="1" applyAlignment="1">
      <alignment horizontal="center" vertical="center" wrapText="1"/>
    </xf>
    <xf numFmtId="3" fontId="22" fillId="24" borderId="18" xfId="0" applyNumberFormat="1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0" fontId="21" fillId="24" borderId="16" xfId="0" applyFont="1" applyFill="1" applyBorder="1"/>
    <xf numFmtId="3" fontId="21" fillId="24" borderId="19" xfId="0" applyNumberFormat="1" applyFont="1" applyFill="1" applyBorder="1" applyAlignment="1">
      <alignment horizontal="center" vertical="center"/>
    </xf>
    <xf numFmtId="3" fontId="21" fillId="24" borderId="24" xfId="0" applyNumberFormat="1" applyFont="1" applyFill="1" applyBorder="1" applyAlignment="1">
      <alignment horizontal="center" vertical="center"/>
    </xf>
    <xf numFmtId="0" fontId="24" fillId="28" borderId="16" xfId="0" applyFont="1" applyFill="1" applyBorder="1"/>
    <xf numFmtId="0" fontId="24" fillId="28" borderId="30" xfId="0" applyFont="1" applyFill="1" applyBorder="1" applyAlignment="1">
      <alignment horizontal="center" vertical="center" wrapText="1"/>
    </xf>
    <xf numFmtId="3" fontId="24" fillId="28" borderId="19" xfId="0" applyNumberFormat="1" applyFont="1" applyFill="1" applyBorder="1" applyAlignment="1">
      <alignment horizontal="center" vertical="center"/>
    </xf>
    <xf numFmtId="3" fontId="24" fillId="28" borderId="24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indent="1"/>
    </xf>
    <xf numFmtId="0" fontId="22" fillId="26" borderId="29" xfId="0" applyFont="1" applyFill="1" applyBorder="1" applyAlignment="1">
      <alignment horizontal="center" vertical="center" wrapText="1"/>
    </xf>
    <xf numFmtId="0" fontId="22" fillId="26" borderId="2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12" xfId="0" applyFont="1" applyBorder="1"/>
    <xf numFmtId="4" fontId="22" fillId="0" borderId="0" xfId="0" applyNumberFormat="1" applyFont="1"/>
    <xf numFmtId="0" fontId="22" fillId="0" borderId="0" xfId="0" applyFont="1" applyFill="1"/>
    <xf numFmtId="0" fontId="22" fillId="0" borderId="14" xfId="0" applyFont="1" applyBorder="1" applyAlignment="1">
      <alignment horizontal="left" indent="1"/>
    </xf>
    <xf numFmtId="0" fontId="22" fillId="0" borderId="10" xfId="0" applyFont="1" applyBorder="1" applyAlignment="1">
      <alignment horizontal="left" vertical="center" indent="1"/>
    </xf>
    <xf numFmtId="0" fontId="21" fillId="24" borderId="24" xfId="0" applyFont="1" applyFill="1" applyBorder="1" applyAlignment="1">
      <alignment horizontal="center"/>
    </xf>
    <xf numFmtId="3" fontId="21" fillId="24" borderId="20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left" indent="1"/>
    </xf>
    <xf numFmtId="7" fontId="22" fillId="26" borderId="12" xfId="33" applyNumberFormat="1" applyFont="1" applyFill="1" applyBorder="1" applyAlignment="1">
      <alignment horizontal="center"/>
    </xf>
    <xf numFmtId="0" fontId="22" fillId="0" borderId="12" xfId="0" applyFont="1" applyFill="1" applyBorder="1"/>
    <xf numFmtId="0" fontId="21" fillId="26" borderId="0" xfId="0" applyFont="1" applyFill="1"/>
    <xf numFmtId="165" fontId="21" fillId="26" borderId="0" xfId="0" applyNumberFormat="1" applyFont="1" applyFill="1"/>
    <xf numFmtId="3" fontId="21" fillId="26" borderId="0" xfId="0" applyNumberFormat="1" applyFont="1" applyFill="1"/>
    <xf numFmtId="0" fontId="23" fillId="25" borderId="2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indent="1"/>
    </xf>
    <xf numFmtId="0" fontId="22" fillId="0" borderId="0" xfId="0" applyFont="1" applyFill="1" applyBorder="1" applyAlignment="1">
      <alignment horizontal="left" indent="1"/>
    </xf>
    <xf numFmtId="0" fontId="24" fillId="28" borderId="16" xfId="0" applyFont="1" applyFill="1" applyBorder="1" applyAlignment="1">
      <alignment horizontal="left" vertical="center"/>
    </xf>
    <xf numFmtId="7" fontId="24" fillId="28" borderId="17" xfId="33" applyNumberFormat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left" indent="1"/>
    </xf>
    <xf numFmtId="7" fontId="24" fillId="28" borderId="24" xfId="33" applyNumberFormat="1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left"/>
    </xf>
    <xf numFmtId="0" fontId="21" fillId="24" borderId="24" xfId="0" applyFont="1" applyFill="1" applyBorder="1" applyAlignment="1">
      <alignment horizontal="center" vertical="center" wrapText="1"/>
    </xf>
    <xf numFmtId="166" fontId="22" fillId="0" borderId="0" xfId="0" applyNumberFormat="1" applyFont="1"/>
    <xf numFmtId="0" fontId="22" fillId="0" borderId="18" xfId="0" applyFont="1" applyBorder="1" applyAlignment="1">
      <alignment horizontal="left" indent="1"/>
    </xf>
    <xf numFmtId="3" fontId="21" fillId="24" borderId="1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12" xfId="0" applyFont="1" applyFill="1" applyBorder="1"/>
    <xf numFmtId="0" fontId="21" fillId="24" borderId="1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indent="1"/>
    </xf>
    <xf numFmtId="3" fontId="22" fillId="0" borderId="12" xfId="0" applyNumberFormat="1" applyFont="1" applyBorder="1" applyAlignment="1">
      <alignment horizontal="center" vertical="center"/>
    </xf>
    <xf numFmtId="3" fontId="21" fillId="26" borderId="17" xfId="0" applyNumberFormat="1" applyFont="1" applyFill="1" applyBorder="1" applyAlignment="1">
      <alignment horizontal="center" vertical="center"/>
    </xf>
    <xf numFmtId="3" fontId="22" fillId="26" borderId="12" xfId="0" applyNumberFormat="1" applyFont="1" applyFill="1" applyBorder="1" applyAlignment="1">
      <alignment horizontal="center" vertical="center"/>
    </xf>
    <xf numFmtId="3" fontId="21" fillId="26" borderId="12" xfId="0" applyNumberFormat="1" applyFont="1" applyFill="1" applyBorder="1" applyAlignment="1">
      <alignment horizontal="center" vertical="center"/>
    </xf>
    <xf numFmtId="3" fontId="21" fillId="0" borderId="17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3" fontId="22" fillId="0" borderId="12" xfId="0" applyNumberFormat="1" applyFont="1" applyBorder="1" applyAlignment="1">
      <alignment horizontal="left" vertical="center" indent="1"/>
    </xf>
    <xf numFmtId="3" fontId="22" fillId="26" borderId="10" xfId="0" applyNumberFormat="1" applyFont="1" applyFill="1" applyBorder="1" applyAlignment="1">
      <alignment horizontal="left" vertical="center" indent="1"/>
    </xf>
    <xf numFmtId="168" fontId="25" fillId="25" borderId="23" xfId="0" applyNumberFormat="1" applyFont="1" applyFill="1" applyBorder="1" applyAlignment="1">
      <alignment horizontal="center" vertical="center"/>
    </xf>
    <xf numFmtId="168" fontId="25" fillId="25" borderId="18" xfId="0" applyNumberFormat="1" applyFont="1" applyFill="1" applyBorder="1" applyAlignment="1">
      <alignment horizontal="center" vertical="center"/>
    </xf>
    <xf numFmtId="7" fontId="22" fillId="26" borderId="18" xfId="33" applyNumberFormat="1" applyFont="1" applyFill="1" applyBorder="1" applyAlignment="1">
      <alignment horizontal="center"/>
    </xf>
    <xf numFmtId="0" fontId="23" fillId="25" borderId="17" xfId="0" applyFont="1" applyFill="1" applyBorder="1" applyAlignment="1">
      <alignment vertical="center" wrapText="1"/>
    </xf>
    <xf numFmtId="0" fontId="23" fillId="25" borderId="18" xfId="0" applyFont="1" applyFill="1" applyBorder="1" applyAlignment="1">
      <alignment vertical="center" wrapText="1"/>
    </xf>
    <xf numFmtId="0" fontId="21" fillId="24" borderId="15" xfId="0" applyFont="1" applyFill="1" applyBorder="1"/>
    <xf numFmtId="0" fontId="27" fillId="0" borderId="17" xfId="36" applyFont="1" applyBorder="1" applyAlignment="1">
      <alignment horizontal="left" indent="1"/>
    </xf>
    <xf numFmtId="0" fontId="27" fillId="0" borderId="12" xfId="36" applyFont="1" applyBorder="1" applyAlignment="1">
      <alignment horizontal="left" indent="1"/>
    </xf>
    <xf numFmtId="0" fontId="27" fillId="0" borderId="18" xfId="36" applyFont="1" applyBorder="1" applyAlignment="1">
      <alignment horizontal="left" indent="1"/>
    </xf>
    <xf numFmtId="0" fontId="22" fillId="0" borderId="1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8" fillId="24" borderId="16" xfId="0" applyFont="1" applyFill="1" applyBorder="1" applyAlignment="1">
      <alignment horizontal="left" vertical="center"/>
    </xf>
    <xf numFmtId="0" fontId="28" fillId="24" borderId="24" xfId="0" applyFont="1" applyFill="1" applyBorder="1" applyAlignment="1">
      <alignment horizontal="left" vertical="center" wrapText="1"/>
    </xf>
    <xf numFmtId="0" fontId="22" fillId="29" borderId="12" xfId="0" applyFont="1" applyFill="1" applyBorder="1"/>
    <xf numFmtId="0" fontId="22" fillId="29" borderId="18" xfId="0" applyFont="1" applyFill="1" applyBorder="1"/>
    <xf numFmtId="0" fontId="21" fillId="24" borderId="24" xfId="0" applyFont="1" applyFill="1" applyBorder="1"/>
    <xf numFmtId="0" fontId="22" fillId="26" borderId="12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vertical="center" wrapText="1"/>
    </xf>
    <xf numFmtId="0" fontId="24" fillId="28" borderId="14" xfId="0" applyFont="1" applyFill="1" applyBorder="1"/>
    <xf numFmtId="3" fontId="22" fillId="0" borderId="23" xfId="0" applyNumberFormat="1" applyFont="1" applyBorder="1" applyAlignment="1">
      <alignment horizontal="center" vertical="center"/>
    </xf>
    <xf numFmtId="0" fontId="22" fillId="0" borderId="15" xfId="0" applyFont="1" applyBorder="1"/>
    <xf numFmtId="3" fontId="24" fillId="28" borderId="23" xfId="0" applyNumberFormat="1" applyFont="1" applyFill="1" applyBorder="1" applyAlignment="1">
      <alignment horizontal="center" vertical="center"/>
    </xf>
    <xf numFmtId="0" fontId="22" fillId="29" borderId="16" xfId="0" applyFont="1" applyFill="1" applyBorder="1"/>
    <xf numFmtId="0" fontId="21" fillId="29" borderId="24" xfId="0" applyFont="1" applyFill="1" applyBorder="1" applyAlignment="1">
      <alignment horizontal="center" vertical="center" wrapText="1"/>
    </xf>
    <xf numFmtId="0" fontId="24" fillId="28" borderId="24" xfId="0" applyFont="1" applyFill="1" applyBorder="1" applyAlignment="1">
      <alignment horizontal="left" vertical="center"/>
    </xf>
    <xf numFmtId="0" fontId="24" fillId="26" borderId="24" xfId="0" applyFont="1" applyFill="1" applyBorder="1" applyAlignment="1">
      <alignment horizontal="left" vertical="center"/>
    </xf>
    <xf numFmtId="0" fontId="21" fillId="24" borderId="24" xfId="0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center" vertical="center"/>
    </xf>
    <xf numFmtId="0" fontId="23" fillId="25" borderId="22" xfId="0" applyFont="1" applyFill="1" applyBorder="1" applyAlignment="1">
      <alignment horizontal="center" vertical="center"/>
    </xf>
    <xf numFmtId="0" fontId="29" fillId="0" borderId="14" xfId="36" applyFont="1" applyFill="1" applyBorder="1" applyAlignment="1" applyProtection="1">
      <alignment horizontal="left" vertical="center" indent="1" readingOrder="1"/>
    </xf>
    <xf numFmtId="3" fontId="29" fillId="0" borderId="14" xfId="36" applyNumberFormat="1" applyFont="1" applyFill="1" applyBorder="1" applyAlignment="1" applyProtection="1">
      <alignment horizontal="center" vertical="center"/>
    </xf>
    <xf numFmtId="3" fontId="29" fillId="0" borderId="17" xfId="36" applyNumberFormat="1" applyFont="1" applyFill="1" applyBorder="1" applyAlignment="1" applyProtection="1">
      <alignment horizontal="center" vertical="center"/>
    </xf>
    <xf numFmtId="3" fontId="29" fillId="0" borderId="22" xfId="36" applyNumberFormat="1" applyFont="1" applyFill="1" applyBorder="1" applyAlignment="1" applyProtection="1">
      <alignment horizontal="center" vertical="center"/>
    </xf>
    <xf numFmtId="0" fontId="29" fillId="0" borderId="10" xfId="36" applyFont="1" applyFill="1" applyBorder="1" applyAlignment="1" applyProtection="1">
      <alignment horizontal="left" vertical="center" indent="1" readingOrder="1"/>
    </xf>
    <xf numFmtId="3" fontId="29" fillId="0" borderId="10" xfId="36" applyNumberFormat="1" applyFont="1" applyFill="1" applyBorder="1" applyAlignment="1" applyProtection="1">
      <alignment horizontal="center" vertical="center"/>
    </xf>
    <xf numFmtId="3" fontId="29" fillId="0" borderId="12" xfId="36" applyNumberFormat="1" applyFont="1" applyFill="1" applyBorder="1" applyAlignment="1" applyProtection="1">
      <alignment horizontal="center" vertical="center"/>
    </xf>
    <xf numFmtId="3" fontId="29" fillId="0" borderId="11" xfId="36" applyNumberFormat="1" applyFont="1" applyFill="1" applyBorder="1" applyAlignment="1" applyProtection="1">
      <alignment horizontal="center" vertical="center"/>
    </xf>
    <xf numFmtId="0" fontId="29" fillId="0" borderId="15" xfId="36" applyFont="1" applyFill="1" applyBorder="1" applyAlignment="1" applyProtection="1">
      <alignment horizontal="left" vertical="center" indent="1" readingOrder="1"/>
    </xf>
    <xf numFmtId="3" fontId="29" fillId="0" borderId="15" xfId="36" applyNumberFormat="1" applyFont="1" applyFill="1" applyBorder="1" applyAlignment="1" applyProtection="1">
      <alignment horizontal="center" vertical="center"/>
    </xf>
    <xf numFmtId="3" fontId="29" fillId="0" borderId="18" xfId="36" applyNumberFormat="1" applyFont="1" applyFill="1" applyBorder="1" applyAlignment="1" applyProtection="1">
      <alignment horizontal="center" vertical="center"/>
    </xf>
    <xf numFmtId="3" fontId="29" fillId="0" borderId="13" xfId="36" applyNumberFormat="1" applyFont="1" applyFill="1" applyBorder="1" applyAlignment="1" applyProtection="1">
      <alignment horizontal="center" vertical="center"/>
    </xf>
    <xf numFmtId="170" fontId="33" fillId="26" borderId="16" xfId="0" applyNumberFormat="1" applyFont="1" applyFill="1" applyBorder="1" applyAlignment="1">
      <alignment horizontal="left" vertical="center" wrapText="1" indent="1"/>
    </xf>
    <xf numFmtId="3" fontId="33" fillId="26" borderId="16" xfId="0" applyNumberFormat="1" applyFont="1" applyFill="1" applyBorder="1" applyAlignment="1">
      <alignment horizontal="center" vertical="center" wrapText="1"/>
    </xf>
    <xf numFmtId="3" fontId="33" fillId="26" borderId="24" xfId="0" applyNumberFormat="1" applyFont="1" applyFill="1" applyBorder="1" applyAlignment="1">
      <alignment horizontal="center" vertical="center" wrapText="1"/>
    </xf>
    <xf numFmtId="3" fontId="33" fillId="26" borderId="2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Alignment="1">
      <alignment horizontal="center"/>
    </xf>
    <xf numFmtId="0" fontId="29" fillId="0" borderId="14" xfId="36" applyFont="1" applyFill="1" applyBorder="1" applyAlignment="1" applyProtection="1">
      <alignment horizontal="left" vertical="center" indent="1"/>
    </xf>
    <xf numFmtId="0" fontId="29" fillId="0" borderId="10" xfId="36" applyFont="1" applyFill="1" applyBorder="1" applyAlignment="1" applyProtection="1">
      <alignment horizontal="left" vertical="center" indent="1"/>
    </xf>
    <xf numFmtId="0" fontId="29" fillId="0" borderId="0" xfId="36" applyFont="1" applyAlignment="1" applyProtection="1">
      <alignment vertical="center"/>
    </xf>
    <xf numFmtId="3" fontId="29" fillId="0" borderId="0" xfId="36" applyNumberFormat="1" applyFont="1" applyAlignment="1" applyProtection="1">
      <alignment horizontal="center" vertical="center"/>
    </xf>
    <xf numFmtId="0" fontId="31" fillId="0" borderId="17" xfId="0" applyFont="1" applyBorder="1" applyAlignment="1">
      <alignment horizontal="left" vertical="center" indent="1"/>
    </xf>
    <xf numFmtId="0" fontId="31" fillId="0" borderId="12" xfId="0" applyFont="1" applyBorder="1" applyAlignment="1">
      <alignment horizontal="left" vertical="center" indent="1"/>
    </xf>
    <xf numFmtId="0" fontId="31" fillId="0" borderId="18" xfId="0" applyFont="1" applyBorder="1" applyAlignment="1">
      <alignment horizontal="left" vertical="center" indent="1"/>
    </xf>
    <xf numFmtId="0" fontId="30" fillId="30" borderId="24" xfId="36" applyFont="1" applyFill="1" applyBorder="1" applyAlignment="1" applyProtection="1">
      <alignment horizontal="left" vertical="center" indent="1" readingOrder="1"/>
    </xf>
    <xf numFmtId="3" fontId="30" fillId="30" borderId="16" xfId="36" applyNumberFormat="1" applyFont="1" applyFill="1" applyBorder="1" applyAlignment="1" applyProtection="1">
      <alignment horizontal="center" vertical="center"/>
    </xf>
    <xf numFmtId="3" fontId="30" fillId="30" borderId="24" xfId="36" applyNumberFormat="1" applyFont="1" applyFill="1" applyBorder="1" applyAlignment="1" applyProtection="1">
      <alignment horizontal="center" vertical="center"/>
    </xf>
    <xf numFmtId="0" fontId="30" fillId="30" borderId="24" xfId="36" applyFont="1" applyFill="1" applyBorder="1" applyAlignment="1" applyProtection="1">
      <alignment horizontal="left" vertical="center" indent="1"/>
    </xf>
    <xf numFmtId="3" fontId="30" fillId="30" borderId="19" xfId="36" applyNumberFormat="1" applyFont="1" applyFill="1" applyBorder="1" applyAlignment="1" applyProtection="1">
      <alignment horizontal="center" vertical="center"/>
    </xf>
    <xf numFmtId="0" fontId="24" fillId="28" borderId="31" xfId="0" applyFont="1" applyFill="1" applyBorder="1" applyAlignment="1">
      <alignment horizontal="center" vertical="center" wrapText="1"/>
    </xf>
    <xf numFmtId="0" fontId="22" fillId="26" borderId="32" xfId="0" applyFont="1" applyFill="1" applyBorder="1" applyAlignment="1">
      <alignment horizontal="center" vertical="center" wrapText="1"/>
    </xf>
    <xf numFmtId="0" fontId="24" fillId="28" borderId="24" xfId="0" applyFont="1" applyFill="1" applyBorder="1" applyAlignment="1">
      <alignment horizontal="center" vertical="center" wrapText="1"/>
    </xf>
    <xf numFmtId="0" fontId="24" fillId="28" borderId="17" xfId="0" applyFont="1" applyFill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9" fontId="0" fillId="0" borderId="0" xfId="37" applyFont="1"/>
    <xf numFmtId="3" fontId="34" fillId="0" borderId="0" xfId="0" applyNumberFormat="1" applyFont="1"/>
    <xf numFmtId="3" fontId="22" fillId="0" borderId="0" xfId="0" applyNumberFormat="1" applyFont="1" applyFill="1" applyBorder="1" applyAlignment="1">
      <alignment horizontal="center" vertical="center"/>
    </xf>
    <xf numFmtId="167" fontId="22" fillId="0" borderId="0" xfId="37" applyNumberFormat="1" applyFont="1"/>
    <xf numFmtId="0" fontId="27" fillId="0" borderId="10" xfId="0" applyFont="1" applyBorder="1" applyAlignment="1">
      <alignment horizontal="left" indent="1"/>
    </xf>
    <xf numFmtId="0" fontId="27" fillId="0" borderId="0" xfId="0" applyFont="1"/>
    <xf numFmtId="3" fontId="29" fillId="0" borderId="17" xfId="51" applyNumberFormat="1" applyFont="1" applyFill="1" applyBorder="1" applyAlignment="1">
      <alignment horizontal="center" vertical="center"/>
    </xf>
    <xf numFmtId="3" fontId="29" fillId="0" borderId="12" xfId="51" applyNumberFormat="1" applyFont="1" applyFill="1" applyBorder="1" applyAlignment="1">
      <alignment horizontal="center" vertical="center"/>
    </xf>
    <xf numFmtId="3" fontId="29" fillId="0" borderId="18" xfId="51" applyNumberFormat="1" applyFont="1" applyFill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 vertical="center" wrapText="1"/>
    </xf>
    <xf numFmtId="3" fontId="22" fillId="0" borderId="18" xfId="0" applyNumberFormat="1" applyFont="1" applyBorder="1" applyAlignment="1">
      <alignment horizontal="center" vertical="center" wrapText="1"/>
    </xf>
    <xf numFmtId="3" fontId="24" fillId="28" borderId="16" xfId="0" applyNumberFormat="1" applyFont="1" applyFill="1" applyBorder="1" applyAlignment="1">
      <alignment horizontal="center" vertical="center"/>
    </xf>
    <xf numFmtId="3" fontId="24" fillId="28" borderId="20" xfId="0" applyNumberFormat="1" applyFont="1" applyFill="1" applyBorder="1" applyAlignment="1">
      <alignment horizontal="center" vertical="center"/>
    </xf>
    <xf numFmtId="0" fontId="22" fillId="26" borderId="17" xfId="0" applyFont="1" applyFill="1" applyBorder="1" applyAlignment="1">
      <alignment horizontal="center" vertical="center"/>
    </xf>
    <xf numFmtId="0" fontId="23" fillId="25" borderId="17" xfId="0" applyFont="1" applyFill="1" applyBorder="1" applyAlignment="1">
      <alignment horizontal="center" vertical="center" wrapText="1"/>
    </xf>
    <xf numFmtId="0" fontId="23" fillId="25" borderId="17" xfId="0" applyFont="1" applyFill="1" applyBorder="1" applyAlignment="1">
      <alignment horizontal="center" vertical="center"/>
    </xf>
    <xf numFmtId="168" fontId="25" fillId="25" borderId="13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3" fontId="24" fillId="28" borderId="13" xfId="0" applyNumberFormat="1" applyFont="1" applyFill="1" applyBorder="1" applyAlignment="1">
      <alignment horizontal="center" vertical="center"/>
    </xf>
    <xf numFmtId="3" fontId="22" fillId="32" borderId="17" xfId="0" applyNumberFormat="1" applyFont="1" applyFill="1" applyBorder="1" applyAlignment="1">
      <alignment horizontal="center"/>
    </xf>
    <xf numFmtId="3" fontId="22" fillId="32" borderId="12" xfId="0" applyNumberFormat="1" applyFont="1" applyFill="1" applyBorder="1" applyAlignment="1">
      <alignment horizontal="center"/>
    </xf>
    <xf numFmtId="3" fontId="22" fillId="32" borderId="24" xfId="0" applyNumberFormat="1" applyFont="1" applyFill="1" applyBorder="1" applyAlignment="1">
      <alignment horizontal="center"/>
    </xf>
    <xf numFmtId="3" fontId="22" fillId="24" borderId="15" xfId="0" applyNumberFormat="1" applyFont="1" applyFill="1" applyBorder="1" applyAlignment="1">
      <alignment horizontal="center" vertical="center"/>
    </xf>
    <xf numFmtId="3" fontId="22" fillId="24" borderId="23" xfId="0" applyNumberFormat="1" applyFont="1" applyFill="1" applyBorder="1" applyAlignment="1">
      <alignment horizontal="center" vertical="center"/>
    </xf>
    <xf numFmtId="3" fontId="22" fillId="32" borderId="18" xfId="0" applyNumberFormat="1" applyFont="1" applyFill="1" applyBorder="1" applyAlignment="1">
      <alignment horizontal="center"/>
    </xf>
    <xf numFmtId="3" fontId="21" fillId="24" borderId="11" xfId="0" applyNumberFormat="1" applyFont="1" applyFill="1" applyBorder="1" applyAlignment="1">
      <alignment horizontal="center" vertical="center"/>
    </xf>
    <xf numFmtId="3" fontId="22" fillId="24" borderId="11" xfId="0" applyNumberFormat="1" applyFont="1" applyFill="1" applyBorder="1" applyAlignment="1">
      <alignment horizontal="center" vertical="center"/>
    </xf>
    <xf numFmtId="3" fontId="22" fillId="24" borderId="10" xfId="0" applyNumberFormat="1" applyFont="1" applyFill="1" applyBorder="1" applyAlignment="1">
      <alignment horizontal="center" vertical="center"/>
    </xf>
    <xf numFmtId="3" fontId="22" fillId="32" borderId="17" xfId="0" applyNumberFormat="1" applyFont="1" applyFill="1" applyBorder="1" applyAlignment="1">
      <alignment horizontal="center" vertical="center" wrapText="1"/>
    </xf>
    <xf numFmtId="3" fontId="22" fillId="32" borderId="12" xfId="0" applyNumberFormat="1" applyFont="1" applyFill="1" applyBorder="1" applyAlignment="1">
      <alignment horizontal="center" vertical="center" wrapText="1"/>
    </xf>
    <xf numFmtId="3" fontId="22" fillId="24" borderId="0" xfId="0" applyNumberFormat="1" applyFont="1" applyFill="1" applyBorder="1" applyAlignment="1">
      <alignment horizontal="center" vertical="center"/>
    </xf>
    <xf numFmtId="3" fontId="21" fillId="24" borderId="17" xfId="0" applyNumberFormat="1" applyFont="1" applyFill="1" applyBorder="1" applyAlignment="1">
      <alignment horizontal="center" vertical="center"/>
    </xf>
    <xf numFmtId="3" fontId="21" fillId="24" borderId="12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indent="1"/>
    </xf>
    <xf numFmtId="3" fontId="22" fillId="26" borderId="14" xfId="0" applyNumberFormat="1" applyFont="1" applyFill="1" applyBorder="1" applyAlignment="1">
      <alignment horizontal="left" vertical="center" indent="1"/>
    </xf>
    <xf numFmtId="0" fontId="22" fillId="0" borderId="15" xfId="0" applyFont="1" applyFill="1" applyBorder="1" applyAlignment="1">
      <alignment horizontal="left" indent="1"/>
    </xf>
    <xf numFmtId="3" fontId="22" fillId="26" borderId="15" xfId="0" applyNumberFormat="1" applyFont="1" applyFill="1" applyBorder="1" applyAlignment="1">
      <alignment horizontal="left" vertical="center" indent="1"/>
    </xf>
    <xf numFmtId="3" fontId="22" fillId="24" borderId="17" xfId="0" applyNumberFormat="1" applyFont="1" applyFill="1" applyBorder="1" applyAlignment="1">
      <alignment horizontal="left" vertical="center" indent="1"/>
    </xf>
    <xf numFmtId="3" fontId="22" fillId="24" borderId="12" xfId="0" applyNumberFormat="1" applyFont="1" applyFill="1" applyBorder="1" applyAlignment="1">
      <alignment horizontal="left" vertical="center" indent="1"/>
    </xf>
    <xf numFmtId="3" fontId="22" fillId="24" borderId="18" xfId="0" applyNumberFormat="1" applyFont="1" applyFill="1" applyBorder="1" applyAlignment="1">
      <alignment horizontal="left" vertical="center" indent="1"/>
    </xf>
    <xf numFmtId="3" fontId="26" fillId="28" borderId="19" xfId="0" applyNumberFormat="1" applyFont="1" applyFill="1" applyBorder="1" applyAlignment="1">
      <alignment horizontal="center" vertical="center"/>
    </xf>
    <xf numFmtId="3" fontId="26" fillId="28" borderId="20" xfId="0" applyNumberFormat="1" applyFont="1" applyFill="1" applyBorder="1" applyAlignment="1">
      <alignment horizontal="center" vertical="center"/>
    </xf>
    <xf numFmtId="3" fontId="26" fillId="28" borderId="16" xfId="0" applyNumberFormat="1" applyFont="1" applyFill="1" applyBorder="1" applyAlignment="1">
      <alignment horizontal="center" vertical="center"/>
    </xf>
    <xf numFmtId="3" fontId="26" fillId="28" borderId="24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indent="1"/>
    </xf>
    <xf numFmtId="3" fontId="21" fillId="24" borderId="10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32" borderId="24" xfId="0" applyFill="1" applyBorder="1"/>
    <xf numFmtId="3" fontId="22" fillId="0" borderId="12" xfId="0" applyNumberFormat="1" applyFont="1" applyFill="1" applyBorder="1" applyAlignment="1">
      <alignment horizontal="left" vertical="center" indent="1"/>
    </xf>
    <xf numFmtId="3" fontId="22" fillId="0" borderId="18" xfId="0" applyNumberFormat="1" applyFont="1" applyFill="1" applyBorder="1" applyAlignment="1">
      <alignment horizontal="left" vertical="center" indent="1"/>
    </xf>
    <xf numFmtId="3" fontId="22" fillId="0" borderId="13" xfId="0" applyNumberFormat="1" applyFont="1" applyFill="1" applyBorder="1" applyAlignment="1">
      <alignment horizontal="center" vertical="center"/>
    </xf>
    <xf numFmtId="167" fontId="22" fillId="0" borderId="0" xfId="37" applyNumberFormat="1" applyFont="1" applyAlignment="1">
      <alignment horizontal="center" vertical="center"/>
    </xf>
    <xf numFmtId="172" fontId="22" fillId="0" borderId="0" xfId="0" applyNumberFormat="1" applyFont="1"/>
    <xf numFmtId="167" fontId="21" fillId="29" borderId="19" xfId="37" applyNumberFormat="1" applyFont="1" applyFill="1" applyBorder="1" applyAlignment="1">
      <alignment horizontal="center" vertical="center"/>
    </xf>
    <xf numFmtId="167" fontId="21" fillId="29" borderId="20" xfId="37" applyNumberFormat="1" applyFont="1" applyFill="1" applyBorder="1" applyAlignment="1">
      <alignment horizontal="center" vertical="center"/>
    </xf>
    <xf numFmtId="167" fontId="21" fillId="29" borderId="24" xfId="37" applyNumberFormat="1" applyFont="1" applyFill="1" applyBorder="1" applyAlignment="1">
      <alignment horizontal="center" vertical="center"/>
    </xf>
    <xf numFmtId="167" fontId="0" fillId="0" borderId="0" xfId="0" applyNumberFormat="1"/>
    <xf numFmtId="167" fontId="21" fillId="29" borderId="16" xfId="37" applyNumberFormat="1" applyFont="1" applyFill="1" applyBorder="1" applyAlignment="1">
      <alignment horizontal="center" vertical="center"/>
    </xf>
    <xf numFmtId="0" fontId="35" fillId="0" borderId="0" xfId="0" applyFont="1"/>
    <xf numFmtId="3" fontId="35" fillId="0" borderId="0" xfId="0" applyNumberFormat="1" applyFont="1"/>
    <xf numFmtId="0" fontId="27" fillId="29" borderId="12" xfId="0" applyFont="1" applyFill="1" applyBorder="1"/>
    <xf numFmtId="0" fontId="27" fillId="0" borderId="10" xfId="0" applyFont="1" applyFill="1" applyBorder="1" applyAlignment="1">
      <alignment horizontal="left" indent="1"/>
    </xf>
    <xf numFmtId="3" fontId="22" fillId="32" borderId="12" xfId="0" applyNumberFormat="1" applyFont="1" applyFill="1" applyBorder="1" applyAlignment="1">
      <alignment horizontal="center" vertical="center"/>
    </xf>
    <xf numFmtId="3" fontId="22" fillId="32" borderId="18" xfId="0" applyNumberFormat="1" applyFont="1" applyFill="1" applyBorder="1" applyAlignment="1">
      <alignment horizontal="center" vertical="center" wrapText="1"/>
    </xf>
    <xf numFmtId="3" fontId="22" fillId="32" borderId="21" xfId="0" applyNumberFormat="1" applyFont="1" applyFill="1" applyBorder="1" applyAlignment="1">
      <alignment horizontal="center" vertical="center"/>
    </xf>
    <xf numFmtId="3" fontId="22" fillId="32" borderId="0" xfId="0" applyNumberFormat="1" applyFont="1" applyFill="1" applyBorder="1" applyAlignment="1">
      <alignment horizontal="center" vertical="center"/>
    </xf>
    <xf numFmtId="3" fontId="22" fillId="27" borderId="0" xfId="0" applyNumberFormat="1" applyFont="1" applyFill="1" applyBorder="1" applyAlignment="1">
      <alignment horizontal="center" vertical="center"/>
    </xf>
    <xf numFmtId="3" fontId="34" fillId="27" borderId="0" xfId="0" applyNumberFormat="1" applyFont="1" applyFill="1" applyBorder="1" applyAlignment="1">
      <alignment horizontal="center" vertical="center"/>
    </xf>
    <xf numFmtId="3" fontId="22" fillId="33" borderId="17" xfId="0" applyNumberFormat="1" applyFont="1" applyFill="1" applyBorder="1" applyAlignment="1">
      <alignment horizontal="center" vertical="center" wrapText="1"/>
    </xf>
    <xf numFmtId="3" fontId="22" fillId="33" borderId="12" xfId="0" applyNumberFormat="1" applyFont="1" applyFill="1" applyBorder="1" applyAlignment="1">
      <alignment horizontal="center" vertical="center"/>
    </xf>
    <xf numFmtId="3" fontId="22" fillId="33" borderId="21" xfId="0" applyNumberFormat="1" applyFont="1" applyFill="1" applyBorder="1" applyAlignment="1">
      <alignment horizontal="center" vertical="center"/>
    </xf>
    <xf numFmtId="3" fontId="22" fillId="33" borderId="22" xfId="0" applyNumberFormat="1" applyFont="1" applyFill="1" applyBorder="1" applyAlignment="1">
      <alignment horizontal="center" vertical="center"/>
    </xf>
    <xf numFmtId="3" fontId="22" fillId="33" borderId="0" xfId="0" applyNumberFormat="1" applyFont="1" applyFill="1" applyBorder="1" applyAlignment="1">
      <alignment horizontal="center" vertical="center"/>
    </xf>
    <xf numFmtId="3" fontId="22" fillId="33" borderId="11" xfId="0" applyNumberFormat="1" applyFont="1" applyFill="1" applyBorder="1" applyAlignment="1">
      <alignment horizontal="center" vertical="center"/>
    </xf>
    <xf numFmtId="3" fontId="22" fillId="33" borderId="13" xfId="0" applyNumberFormat="1" applyFont="1" applyFill="1" applyBorder="1" applyAlignment="1">
      <alignment horizontal="center" vertical="center"/>
    </xf>
    <xf numFmtId="3" fontId="24" fillId="33" borderId="19" xfId="0" applyNumberFormat="1" applyFont="1" applyFill="1" applyBorder="1" applyAlignment="1">
      <alignment horizontal="center" vertical="center"/>
    </xf>
    <xf numFmtId="3" fontId="24" fillId="33" borderId="20" xfId="0" applyNumberFormat="1" applyFont="1" applyFill="1" applyBorder="1" applyAlignment="1">
      <alignment horizontal="center" vertical="center"/>
    </xf>
    <xf numFmtId="0" fontId="22" fillId="29" borderId="0" xfId="0" applyFont="1" applyFill="1" applyBorder="1"/>
    <xf numFmtId="0" fontId="27" fillId="29" borderId="0" xfId="0" applyFont="1" applyFill="1" applyBorder="1"/>
    <xf numFmtId="0" fontId="27" fillId="0" borderId="12" xfId="0" applyFont="1" applyBorder="1" applyAlignment="1">
      <alignment horizontal="left" indent="1"/>
    </xf>
    <xf numFmtId="0" fontId="27" fillId="0" borderId="12" xfId="0" applyFont="1" applyFill="1" applyBorder="1" applyAlignment="1">
      <alignment horizontal="left" indent="1"/>
    </xf>
    <xf numFmtId="0" fontId="22" fillId="27" borderId="12" xfId="0" applyFont="1" applyFill="1" applyBorder="1" applyAlignment="1">
      <alignment horizontal="left" indent="1"/>
    </xf>
    <xf numFmtId="3" fontId="22" fillId="26" borderId="12" xfId="0" applyNumberFormat="1" applyFont="1" applyFill="1" applyBorder="1" applyAlignment="1">
      <alignment horizontal="left" vertical="center" indent="1"/>
    </xf>
    <xf numFmtId="0" fontId="0" fillId="27" borderId="0" xfId="0" applyFill="1" applyBorder="1"/>
    <xf numFmtId="0" fontId="22" fillId="27" borderId="18" xfId="0" applyFont="1" applyFill="1" applyBorder="1" applyAlignment="1">
      <alignment horizontal="left" indent="1"/>
    </xf>
    <xf numFmtId="3" fontId="22" fillId="26" borderId="18" xfId="0" applyNumberFormat="1" applyFont="1" applyFill="1" applyBorder="1" applyAlignment="1">
      <alignment horizontal="left" vertical="center" indent="1"/>
    </xf>
    <xf numFmtId="169" fontId="22" fillId="0" borderId="10" xfId="51" applyNumberFormat="1" applyFont="1" applyBorder="1"/>
    <xf numFmtId="169" fontId="22" fillId="0" borderId="0" xfId="51" applyNumberFormat="1" applyFont="1" applyBorder="1"/>
    <xf numFmtId="169" fontId="22" fillId="0" borderId="11" xfId="51" applyNumberFormat="1" applyFont="1" applyBorder="1"/>
    <xf numFmtId="169" fontId="28" fillId="24" borderId="16" xfId="51" applyNumberFormat="1" applyFont="1" applyFill="1" applyBorder="1" applyAlignment="1">
      <alignment horizontal="right" vertical="center"/>
    </xf>
    <xf numFmtId="169" fontId="28" fillId="24" borderId="19" xfId="51" applyNumberFormat="1" applyFont="1" applyFill="1" applyBorder="1" applyAlignment="1">
      <alignment horizontal="right" vertical="center"/>
    </xf>
    <xf numFmtId="169" fontId="28" fillId="24" borderId="20" xfId="51" applyNumberFormat="1" applyFont="1" applyFill="1" applyBorder="1" applyAlignment="1">
      <alignment horizontal="right" vertical="center"/>
    </xf>
    <xf numFmtId="0" fontId="23" fillId="25" borderId="35" xfId="0" applyFont="1" applyFill="1" applyBorder="1" applyAlignment="1">
      <alignment horizontal="center" vertical="center"/>
    </xf>
    <xf numFmtId="3" fontId="26" fillId="28" borderId="19" xfId="0" applyNumberFormat="1" applyFont="1" applyFill="1" applyBorder="1" applyAlignment="1">
      <alignment horizontal="center"/>
    </xf>
    <xf numFmtId="3" fontId="21" fillId="26" borderId="16" xfId="0" applyNumberFormat="1" applyFont="1" applyFill="1" applyBorder="1" applyAlignment="1">
      <alignment horizontal="center" vertical="center"/>
    </xf>
    <xf numFmtId="0" fontId="23" fillId="25" borderId="36" xfId="0" applyFont="1" applyFill="1" applyBorder="1" applyAlignment="1">
      <alignment horizontal="center" vertical="center"/>
    </xf>
    <xf numFmtId="3" fontId="21" fillId="26" borderId="20" xfId="0" applyNumberFormat="1" applyFont="1" applyFill="1" applyBorder="1" applyAlignment="1">
      <alignment horizontal="center" vertical="center"/>
    </xf>
    <xf numFmtId="3" fontId="21" fillId="26" borderId="19" xfId="0" applyNumberFormat="1" applyFont="1" applyFill="1" applyBorder="1" applyAlignment="1">
      <alignment horizontal="center" vertical="center"/>
    </xf>
    <xf numFmtId="3" fontId="24" fillId="28" borderId="19" xfId="51" applyNumberFormat="1" applyFont="1" applyFill="1" applyBorder="1" applyAlignment="1">
      <alignment horizontal="center" vertical="center"/>
    </xf>
    <xf numFmtId="3" fontId="24" fillId="28" borderId="20" xfId="51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left" indent="1"/>
    </xf>
    <xf numFmtId="0" fontId="24" fillId="28" borderId="24" xfId="0" applyFont="1" applyFill="1" applyBorder="1"/>
    <xf numFmtId="0" fontId="22" fillId="29" borderId="24" xfId="0" applyFont="1" applyFill="1" applyBorder="1"/>
    <xf numFmtId="168" fontId="25" fillId="25" borderId="33" xfId="0" applyNumberFormat="1" applyFont="1" applyFill="1" applyBorder="1" applyAlignment="1">
      <alignment horizontal="center" vertical="center"/>
    </xf>
    <xf numFmtId="7" fontId="22" fillId="26" borderId="12" xfId="33" applyNumberFormat="1" applyFont="1" applyFill="1" applyBorder="1" applyAlignment="1">
      <alignment horizontal="center" vertical="center"/>
    </xf>
    <xf numFmtId="7" fontId="27" fillId="26" borderId="12" xfId="33" applyNumberFormat="1" applyFont="1" applyFill="1" applyBorder="1" applyAlignment="1">
      <alignment horizontal="center" vertical="center"/>
    </xf>
    <xf numFmtId="7" fontId="22" fillId="0" borderId="0" xfId="33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28" borderId="16" xfId="0" applyFont="1" applyFill="1" applyBorder="1" applyAlignment="1">
      <alignment horizontal="center" vertical="center"/>
    </xf>
    <xf numFmtId="0" fontId="24" fillId="26" borderId="24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3" fontId="22" fillId="34" borderId="10" xfId="0" applyNumberFormat="1" applyFont="1" applyFill="1" applyBorder="1" applyAlignment="1">
      <alignment horizontal="center" vertical="center"/>
    </xf>
    <xf numFmtId="3" fontId="22" fillId="34" borderId="0" xfId="0" applyNumberFormat="1" applyFont="1" applyFill="1" applyBorder="1" applyAlignment="1">
      <alignment horizontal="center" vertical="center"/>
    </xf>
    <xf numFmtId="3" fontId="22" fillId="34" borderId="11" xfId="0" applyNumberFormat="1" applyFont="1" applyFill="1" applyBorder="1" applyAlignment="1">
      <alignment horizontal="center" vertical="center"/>
    </xf>
    <xf numFmtId="3" fontId="26" fillId="34" borderId="16" xfId="0" applyNumberFormat="1" applyFont="1" applyFill="1" applyBorder="1" applyAlignment="1">
      <alignment horizontal="center" vertical="center"/>
    </xf>
    <xf numFmtId="3" fontId="26" fillId="34" borderId="19" xfId="0" applyNumberFormat="1" applyFont="1" applyFill="1" applyBorder="1" applyAlignment="1">
      <alignment horizontal="center" vertical="center"/>
    </xf>
    <xf numFmtId="3" fontId="26" fillId="34" borderId="20" xfId="0" applyNumberFormat="1" applyFont="1" applyFill="1" applyBorder="1" applyAlignment="1">
      <alignment horizontal="center" vertical="center"/>
    </xf>
    <xf numFmtId="3" fontId="22" fillId="34" borderId="23" xfId="0" applyNumberFormat="1" applyFont="1" applyFill="1" applyBorder="1" applyAlignment="1">
      <alignment horizontal="center" vertical="center"/>
    </xf>
    <xf numFmtId="3" fontId="22" fillId="34" borderId="21" xfId="0" applyNumberFormat="1" applyFont="1" applyFill="1" applyBorder="1" applyAlignment="1">
      <alignment horizontal="center" vertical="center"/>
    </xf>
    <xf numFmtId="3" fontId="27" fillId="34" borderId="0" xfId="0" applyNumberFormat="1" applyFont="1" applyFill="1" applyBorder="1" applyAlignment="1">
      <alignment horizontal="center"/>
    </xf>
    <xf numFmtId="3" fontId="27" fillId="34" borderId="35" xfId="0" applyNumberFormat="1" applyFont="1" applyFill="1" applyBorder="1" applyAlignment="1">
      <alignment horizontal="center"/>
    </xf>
    <xf numFmtId="3" fontId="27" fillId="34" borderId="11" xfId="0" applyNumberFormat="1" applyFont="1" applyFill="1" applyBorder="1" applyAlignment="1">
      <alignment horizontal="center"/>
    </xf>
    <xf numFmtId="3" fontId="22" fillId="34" borderId="0" xfId="0" applyNumberFormat="1" applyFont="1" applyFill="1" applyBorder="1" applyAlignment="1">
      <alignment horizontal="center"/>
    </xf>
    <xf numFmtId="3" fontId="22" fillId="34" borderId="11" xfId="0" applyNumberFormat="1" applyFont="1" applyFill="1" applyBorder="1" applyAlignment="1">
      <alignment horizontal="center"/>
    </xf>
    <xf numFmtId="3" fontId="22" fillId="34" borderId="23" xfId="0" applyNumberFormat="1" applyFont="1" applyFill="1" applyBorder="1" applyAlignment="1">
      <alignment horizontal="center"/>
    </xf>
    <xf numFmtId="171" fontId="22" fillId="34" borderId="0" xfId="0" applyNumberFormat="1" applyFont="1" applyFill="1" applyBorder="1" applyAlignment="1">
      <alignment horizontal="center"/>
    </xf>
    <xf numFmtId="171" fontId="21" fillId="24" borderId="16" xfId="0" applyNumberFormat="1" applyFont="1" applyFill="1" applyBorder="1" applyAlignment="1">
      <alignment horizontal="center" vertical="center"/>
    </xf>
    <xf numFmtId="171" fontId="22" fillId="34" borderId="35" xfId="0" applyNumberFormat="1" applyFont="1" applyFill="1" applyBorder="1" applyAlignment="1">
      <alignment horizontal="center"/>
    </xf>
    <xf numFmtId="171" fontId="21" fillId="24" borderId="19" xfId="0" applyNumberFormat="1" applyFont="1" applyFill="1" applyBorder="1" applyAlignment="1">
      <alignment horizontal="center" vertical="center"/>
    </xf>
    <xf numFmtId="0" fontId="21" fillId="24" borderId="24" xfId="0" applyFont="1" applyFill="1" applyBorder="1" applyAlignment="1">
      <alignment horizontal="left"/>
    </xf>
    <xf numFmtId="3" fontId="21" fillId="34" borderId="16" xfId="0" applyNumberFormat="1" applyFont="1" applyFill="1" applyBorder="1" applyAlignment="1">
      <alignment horizontal="center" vertical="center"/>
    </xf>
    <xf numFmtId="3" fontId="21" fillId="34" borderId="19" xfId="0" applyNumberFormat="1" applyFont="1" applyFill="1" applyBorder="1" applyAlignment="1">
      <alignment horizontal="center" vertical="center"/>
    </xf>
    <xf numFmtId="3" fontId="21" fillId="34" borderId="20" xfId="0" applyNumberFormat="1" applyFont="1" applyFill="1" applyBorder="1" applyAlignment="1">
      <alignment horizontal="center" vertical="center"/>
    </xf>
    <xf numFmtId="3" fontId="26" fillId="28" borderId="16" xfId="0" applyNumberFormat="1" applyFont="1" applyFill="1" applyBorder="1" applyAlignment="1">
      <alignment horizontal="center"/>
    </xf>
    <xf numFmtId="0" fontId="27" fillId="26" borderId="12" xfId="0" applyFont="1" applyFill="1" applyBorder="1" applyAlignment="1">
      <alignment horizontal="left"/>
    </xf>
    <xf numFmtId="0" fontId="27" fillId="26" borderId="12" xfId="0" applyFont="1" applyFill="1" applyBorder="1" applyAlignment="1">
      <alignment horizontal="center" vertical="center" wrapText="1"/>
    </xf>
    <xf numFmtId="3" fontId="27" fillId="34" borderId="0" xfId="0" applyNumberFormat="1" applyFont="1" applyFill="1" applyBorder="1" applyAlignment="1">
      <alignment horizontal="center" vertical="center"/>
    </xf>
    <xf numFmtId="3" fontId="27" fillId="34" borderId="11" xfId="0" applyNumberFormat="1" applyFont="1" applyFill="1" applyBorder="1" applyAlignment="1">
      <alignment horizontal="center" vertical="center"/>
    </xf>
    <xf numFmtId="3" fontId="26" fillId="34" borderId="16" xfId="0" applyNumberFormat="1" applyFont="1" applyFill="1" applyBorder="1" applyAlignment="1">
      <alignment horizontal="center"/>
    </xf>
    <xf numFmtId="3" fontId="26" fillId="34" borderId="19" xfId="0" applyNumberFormat="1" applyFont="1" applyFill="1" applyBorder="1" applyAlignment="1">
      <alignment horizontal="center"/>
    </xf>
    <xf numFmtId="3" fontId="27" fillId="34" borderId="10" xfId="0" applyNumberFormat="1" applyFont="1" applyFill="1" applyBorder="1" applyAlignment="1">
      <alignment horizontal="center" vertical="center"/>
    </xf>
    <xf numFmtId="3" fontId="22" fillId="34" borderId="14" xfId="0" applyNumberFormat="1" applyFont="1" applyFill="1" applyBorder="1" applyAlignment="1">
      <alignment horizontal="center" vertical="center"/>
    </xf>
    <xf numFmtId="3" fontId="27" fillId="34" borderId="21" xfId="0" applyNumberFormat="1" applyFont="1" applyFill="1" applyBorder="1" applyAlignment="1">
      <alignment horizontal="center" vertical="center"/>
    </xf>
    <xf numFmtId="3" fontId="27" fillId="34" borderId="22" xfId="0" applyNumberFormat="1" applyFont="1" applyFill="1" applyBorder="1" applyAlignment="1">
      <alignment horizontal="center" vertical="center"/>
    </xf>
    <xf numFmtId="3" fontId="22" fillId="34" borderId="33" xfId="0" applyNumberFormat="1" applyFont="1" applyFill="1" applyBorder="1" applyAlignment="1">
      <alignment horizontal="center" vertical="center"/>
    </xf>
    <xf numFmtId="3" fontId="27" fillId="34" borderId="23" xfId="0" applyNumberFormat="1" applyFont="1" applyFill="1" applyBorder="1" applyAlignment="1">
      <alignment horizontal="center" vertical="center"/>
    </xf>
    <xf numFmtId="3" fontId="27" fillId="34" borderId="13" xfId="0" applyNumberFormat="1" applyFont="1" applyFill="1" applyBorder="1" applyAlignment="1">
      <alignment horizontal="center" vertical="center"/>
    </xf>
    <xf numFmtId="169" fontId="24" fillId="28" borderId="19" xfId="51" applyNumberFormat="1" applyFont="1" applyFill="1" applyBorder="1"/>
    <xf numFmtId="0" fontId="28" fillId="24" borderId="34" xfId="0" applyFont="1" applyFill="1" applyBorder="1" applyAlignment="1">
      <alignment horizontal="left" vertical="center"/>
    </xf>
    <xf numFmtId="0" fontId="28" fillId="24" borderId="17" xfId="0" applyFont="1" applyFill="1" applyBorder="1" applyAlignment="1">
      <alignment horizontal="left" vertical="center" wrapText="1"/>
    </xf>
    <xf numFmtId="169" fontId="28" fillId="24" borderId="34" xfId="51" applyNumberFormat="1" applyFont="1" applyFill="1" applyBorder="1" applyAlignment="1">
      <alignment horizontal="right" vertical="center"/>
    </xf>
    <xf numFmtId="169" fontId="28" fillId="24" borderId="35" xfId="51" applyNumberFormat="1" applyFont="1" applyFill="1" applyBorder="1" applyAlignment="1">
      <alignment horizontal="right" vertical="center"/>
    </xf>
    <xf numFmtId="169" fontId="28" fillId="24" borderId="36" xfId="51" applyNumberFormat="1" applyFont="1" applyFill="1" applyBorder="1" applyAlignment="1">
      <alignment horizontal="right" vertical="center"/>
    </xf>
    <xf numFmtId="0" fontId="26" fillId="28" borderId="24" xfId="0" applyFont="1" applyFill="1" applyBorder="1"/>
    <xf numFmtId="169" fontId="24" fillId="28" borderId="16" xfId="51" applyNumberFormat="1" applyFont="1" applyFill="1" applyBorder="1"/>
    <xf numFmtId="169" fontId="24" fillId="28" borderId="20" xfId="51" applyNumberFormat="1" applyFont="1" applyFill="1" applyBorder="1"/>
    <xf numFmtId="169" fontId="24" fillId="34" borderId="16" xfId="51" applyNumberFormat="1" applyFont="1" applyFill="1" applyBorder="1"/>
    <xf numFmtId="169" fontId="24" fillId="34" borderId="19" xfId="51" applyNumberFormat="1" applyFont="1" applyFill="1" applyBorder="1"/>
    <xf numFmtId="169" fontId="24" fillId="34" borderId="20" xfId="51" applyNumberFormat="1" applyFont="1" applyFill="1" applyBorder="1"/>
    <xf numFmtId="169" fontId="22" fillId="34" borderId="10" xfId="51" applyNumberFormat="1" applyFont="1" applyFill="1" applyBorder="1"/>
    <xf numFmtId="169" fontId="22" fillId="34" borderId="0" xfId="51" applyNumberFormat="1" applyFont="1" applyFill="1" applyBorder="1"/>
    <xf numFmtId="169" fontId="22" fillId="34" borderId="11" xfId="51" applyNumberFormat="1" applyFont="1" applyFill="1" applyBorder="1"/>
    <xf numFmtId="169" fontId="22" fillId="34" borderId="15" xfId="51" applyNumberFormat="1" applyFont="1" applyFill="1" applyBorder="1"/>
    <xf numFmtId="169" fontId="22" fillId="34" borderId="23" xfId="51" applyNumberFormat="1" applyFont="1" applyFill="1" applyBorder="1"/>
    <xf numFmtId="169" fontId="22" fillId="34" borderId="13" xfId="51" applyNumberFormat="1" applyFont="1" applyFill="1" applyBorder="1"/>
    <xf numFmtId="169" fontId="27" fillId="34" borderId="10" xfId="51" applyNumberFormat="1" applyFont="1" applyFill="1" applyBorder="1"/>
    <xf numFmtId="169" fontId="27" fillId="34" borderId="0" xfId="51" applyNumberFormat="1" applyFont="1" applyFill="1" applyBorder="1"/>
    <xf numFmtId="169" fontId="27" fillId="34" borderId="11" xfId="51" applyNumberFormat="1" applyFont="1" applyFill="1" applyBorder="1"/>
    <xf numFmtId="4" fontId="22" fillId="0" borderId="21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/>
    </xf>
    <xf numFmtId="4" fontId="22" fillId="0" borderId="23" xfId="0" applyNumberFormat="1" applyFont="1" applyFill="1" applyBorder="1" applyAlignment="1">
      <alignment horizontal="center" vertical="center"/>
    </xf>
    <xf numFmtId="4" fontId="22" fillId="0" borderId="33" xfId="0" applyNumberFormat="1" applyFont="1" applyFill="1" applyBorder="1" applyAlignment="1">
      <alignment horizontal="center" vertical="center"/>
    </xf>
    <xf numFmtId="3" fontId="22" fillId="34" borderId="35" xfId="0" applyNumberFormat="1" applyFont="1" applyFill="1" applyBorder="1" applyAlignment="1">
      <alignment horizontal="center" vertical="center"/>
    </xf>
    <xf numFmtId="3" fontId="22" fillId="34" borderId="0" xfId="0" applyNumberFormat="1" applyFont="1" applyFill="1" applyBorder="1" applyAlignment="1">
      <alignment horizontal="center" wrapText="1"/>
    </xf>
    <xf numFmtId="3" fontId="27" fillId="34" borderId="0" xfId="0" applyNumberFormat="1" applyFont="1" applyFill="1" applyBorder="1" applyAlignment="1">
      <alignment horizontal="center" wrapText="1"/>
    </xf>
    <xf numFmtId="0" fontId="37" fillId="0" borderId="10" xfId="0" applyFont="1" applyBorder="1" applyAlignment="1">
      <alignment horizontal="left" vertical="center" indent="1"/>
    </xf>
    <xf numFmtId="3" fontId="22" fillId="34" borderId="10" xfId="0" applyNumberFormat="1" applyFont="1" applyFill="1" applyBorder="1" applyAlignment="1">
      <alignment horizontal="center" wrapText="1"/>
    </xf>
    <xf numFmtId="3" fontId="27" fillId="34" borderId="10" xfId="0" applyNumberFormat="1" applyFont="1" applyFill="1" applyBorder="1" applyAlignment="1">
      <alignment horizontal="center" wrapText="1"/>
    </xf>
    <xf numFmtId="0" fontId="24" fillId="27" borderId="0" xfId="0" applyFont="1" applyFill="1" applyBorder="1" applyAlignment="1">
      <alignment horizontal="center" vertical="center" wrapText="1"/>
    </xf>
    <xf numFmtId="3" fontId="22" fillId="24" borderId="34" xfId="0" applyNumberFormat="1" applyFont="1" applyFill="1" applyBorder="1" applyAlignment="1">
      <alignment horizontal="center" vertical="center"/>
    </xf>
    <xf numFmtId="3" fontId="22" fillId="24" borderId="33" xfId="0" applyNumberFormat="1" applyFont="1" applyFill="1" applyBorder="1" applyAlignment="1">
      <alignment horizontal="center" vertical="center"/>
    </xf>
    <xf numFmtId="9" fontId="22" fillId="24" borderId="36" xfId="37" applyFont="1" applyFill="1" applyBorder="1" applyAlignment="1">
      <alignment horizontal="center" vertical="center"/>
    </xf>
    <xf numFmtId="9" fontId="22" fillId="24" borderId="11" xfId="37" applyFont="1" applyFill="1" applyBorder="1" applyAlignment="1">
      <alignment horizontal="center" vertical="center"/>
    </xf>
    <xf numFmtId="9" fontId="22" fillId="24" borderId="13" xfId="37" applyFont="1" applyFill="1" applyBorder="1" applyAlignment="1">
      <alignment horizontal="center" vertical="center"/>
    </xf>
    <xf numFmtId="3" fontId="26" fillId="24" borderId="16" xfId="0" applyNumberFormat="1" applyFont="1" applyFill="1" applyBorder="1" applyAlignment="1">
      <alignment horizontal="center" vertical="center"/>
    </xf>
    <xf numFmtId="3" fontId="27" fillId="24" borderId="10" xfId="0" applyNumberFormat="1" applyFont="1" applyFill="1" applyBorder="1" applyAlignment="1">
      <alignment horizontal="center" vertical="center"/>
    </xf>
    <xf numFmtId="3" fontId="27" fillId="24" borderId="33" xfId="0" applyNumberFormat="1" applyFont="1" applyFill="1" applyBorder="1" applyAlignment="1">
      <alignment horizontal="center" vertical="center"/>
    </xf>
    <xf numFmtId="9" fontId="26" fillId="24" borderId="20" xfId="37" applyFont="1" applyFill="1" applyBorder="1" applyAlignment="1">
      <alignment horizontal="center" vertical="center"/>
    </xf>
    <xf numFmtId="9" fontId="27" fillId="24" borderId="11" xfId="37" applyFont="1" applyFill="1" applyBorder="1" applyAlignment="1">
      <alignment horizontal="center" vertical="center"/>
    </xf>
    <xf numFmtId="9" fontId="27" fillId="24" borderId="13" xfId="37" applyFont="1" applyFill="1" applyBorder="1" applyAlignment="1">
      <alignment horizontal="center" vertical="center"/>
    </xf>
    <xf numFmtId="9" fontId="21" fillId="24" borderId="20" xfId="37" applyFont="1" applyFill="1" applyBorder="1" applyAlignment="1">
      <alignment horizontal="center" vertical="center"/>
    </xf>
    <xf numFmtId="171" fontId="22" fillId="24" borderId="34" xfId="0" applyNumberFormat="1" applyFont="1" applyFill="1" applyBorder="1" applyAlignment="1">
      <alignment horizontal="center"/>
    </xf>
    <xf numFmtId="171" fontId="22" fillId="24" borderId="10" xfId="0" applyNumberFormat="1" applyFont="1" applyFill="1" applyBorder="1" applyAlignment="1">
      <alignment horizontal="center"/>
    </xf>
    <xf numFmtId="3" fontId="22" fillId="24" borderId="10" xfId="0" applyNumberFormat="1" applyFont="1" applyFill="1" applyBorder="1" applyAlignment="1">
      <alignment horizontal="center"/>
    </xf>
    <xf numFmtId="171" fontId="22" fillId="24" borderId="34" xfId="0" applyNumberFormat="1" applyFont="1" applyFill="1" applyBorder="1" applyAlignment="1">
      <alignment horizontal="center" vertical="center"/>
    </xf>
    <xf numFmtId="171" fontId="22" fillId="24" borderId="33" xfId="0" applyNumberFormat="1" applyFont="1" applyFill="1" applyBorder="1" applyAlignment="1">
      <alignment horizontal="center"/>
    </xf>
    <xf numFmtId="3" fontId="22" fillId="24" borderId="34" xfId="0" applyNumberFormat="1" applyFont="1" applyFill="1" applyBorder="1" applyAlignment="1">
      <alignment horizontal="center"/>
    </xf>
    <xf numFmtId="3" fontId="22" fillId="24" borderId="33" xfId="0" applyNumberFormat="1" applyFont="1" applyFill="1" applyBorder="1" applyAlignment="1">
      <alignment horizontal="center"/>
    </xf>
    <xf numFmtId="3" fontId="27" fillId="24" borderId="34" xfId="0" applyNumberFormat="1" applyFont="1" applyFill="1" applyBorder="1" applyAlignment="1">
      <alignment horizontal="center"/>
    </xf>
    <xf numFmtId="3" fontId="27" fillId="24" borderId="10" xfId="0" applyNumberFormat="1" applyFont="1" applyFill="1" applyBorder="1" applyAlignment="1">
      <alignment horizontal="center"/>
    </xf>
    <xf numFmtId="3" fontId="26" fillId="24" borderId="16" xfId="51" applyNumberFormat="1" applyFont="1" applyFill="1" applyBorder="1" applyAlignment="1">
      <alignment horizontal="center" vertical="center"/>
    </xf>
    <xf numFmtId="9" fontId="28" fillId="24" borderId="36" xfId="37" applyFont="1" applyFill="1" applyBorder="1" applyAlignment="1">
      <alignment horizontal="center" vertical="center"/>
    </xf>
    <xf numFmtId="9" fontId="24" fillId="24" borderId="20" xfId="37" applyFont="1" applyFill="1" applyBorder="1" applyAlignment="1">
      <alignment horizontal="center" vertical="center"/>
    </xf>
    <xf numFmtId="9" fontId="28" fillId="24" borderId="20" xfId="37" applyFont="1" applyFill="1" applyBorder="1" applyAlignment="1">
      <alignment horizontal="center" vertical="center"/>
    </xf>
    <xf numFmtId="9" fontId="21" fillId="24" borderId="36" xfId="37" applyFont="1" applyFill="1" applyBorder="1" applyAlignment="1">
      <alignment horizontal="center" vertical="center"/>
    </xf>
    <xf numFmtId="9" fontId="24" fillId="24" borderId="20" xfId="37" applyFont="1" applyFill="1" applyBorder="1" applyAlignment="1">
      <alignment horizontal="center"/>
    </xf>
    <xf numFmtId="9" fontId="22" fillId="24" borderId="11" xfId="37" applyFont="1" applyFill="1" applyBorder="1" applyAlignment="1">
      <alignment horizontal="center"/>
    </xf>
    <xf numFmtId="9" fontId="22" fillId="0" borderId="0" xfId="37" applyFont="1"/>
    <xf numFmtId="9" fontId="25" fillId="25" borderId="13" xfId="37" applyFont="1" applyFill="1" applyBorder="1" applyAlignment="1">
      <alignment horizontal="center" vertical="center"/>
    </xf>
    <xf numFmtId="9" fontId="27" fillId="24" borderId="36" xfId="37" applyFont="1" applyFill="1" applyBorder="1" applyAlignment="1">
      <alignment horizontal="center"/>
    </xf>
    <xf numFmtId="9" fontId="27" fillId="24" borderId="11" xfId="37" applyFont="1" applyFill="1" applyBorder="1" applyAlignment="1">
      <alignment horizontal="center"/>
    </xf>
    <xf numFmtId="9" fontId="34" fillId="0" borderId="0" xfId="37" applyFont="1"/>
    <xf numFmtId="9" fontId="22" fillId="24" borderId="36" xfId="37" applyFont="1" applyFill="1" applyBorder="1" applyAlignment="1">
      <alignment horizontal="center"/>
    </xf>
    <xf numFmtId="9" fontId="22" fillId="24" borderId="13" xfId="37" applyFont="1" applyFill="1" applyBorder="1" applyAlignment="1">
      <alignment horizontal="center"/>
    </xf>
    <xf numFmtId="1" fontId="25" fillId="25" borderId="33" xfId="33" applyNumberFormat="1" applyFont="1" applyFill="1" applyBorder="1" applyAlignment="1">
      <alignment horizontal="center" vertical="center"/>
    </xf>
    <xf numFmtId="1" fontId="22" fillId="24" borderId="34" xfId="33" applyNumberFormat="1" applyFont="1" applyFill="1" applyBorder="1" applyAlignment="1">
      <alignment horizontal="center" vertical="center"/>
    </xf>
    <xf numFmtId="1" fontId="28" fillId="24" borderId="34" xfId="33" applyNumberFormat="1" applyFont="1" applyFill="1" applyBorder="1" applyAlignment="1">
      <alignment horizontal="center" vertical="center"/>
    </xf>
    <xf numFmtId="1" fontId="24" fillId="24" borderId="16" xfId="33" applyNumberFormat="1" applyFont="1" applyFill="1" applyBorder="1" applyAlignment="1">
      <alignment horizontal="center" vertical="center"/>
    </xf>
    <xf numFmtId="1" fontId="27" fillId="24" borderId="10" xfId="33" applyNumberFormat="1" applyFont="1" applyFill="1" applyBorder="1" applyAlignment="1">
      <alignment horizontal="center" vertical="center"/>
    </xf>
    <xf numFmtId="1" fontId="22" fillId="24" borderId="10" xfId="33" applyNumberFormat="1" applyFont="1" applyFill="1" applyBorder="1" applyAlignment="1">
      <alignment horizontal="center" vertical="center"/>
    </xf>
    <xf numFmtId="1" fontId="28" fillId="24" borderId="16" xfId="33" applyNumberFormat="1" applyFont="1" applyFill="1" applyBorder="1" applyAlignment="1">
      <alignment horizontal="center" vertical="center"/>
    </xf>
    <xf numFmtId="1" fontId="22" fillId="24" borderId="33" xfId="33" applyNumberFormat="1" applyFont="1" applyFill="1" applyBorder="1" applyAlignment="1">
      <alignment horizontal="center" vertical="center"/>
    </xf>
    <xf numFmtId="1" fontId="22" fillId="0" borderId="0" xfId="33" applyNumberFormat="1" applyFont="1" applyAlignment="1">
      <alignment horizontal="center" vertical="center"/>
    </xf>
    <xf numFmtId="1" fontId="25" fillId="25" borderId="33" xfId="0" applyNumberFormat="1" applyFont="1" applyFill="1" applyBorder="1" applyAlignment="1">
      <alignment horizontal="center" vertical="center"/>
    </xf>
    <xf numFmtId="1" fontId="22" fillId="24" borderId="34" xfId="51" applyNumberFormat="1" applyFont="1" applyFill="1" applyBorder="1" applyAlignment="1">
      <alignment horizontal="center" vertical="center"/>
    </xf>
    <xf numFmtId="1" fontId="21" fillId="24" borderId="34" xfId="51" applyNumberFormat="1" applyFont="1" applyFill="1" applyBorder="1" applyAlignment="1">
      <alignment horizontal="center" vertical="center"/>
    </xf>
    <xf numFmtId="1" fontId="24" fillId="24" borderId="16" xfId="51" applyNumberFormat="1" applyFont="1" applyFill="1" applyBorder="1" applyAlignment="1">
      <alignment horizontal="center" vertical="center"/>
    </xf>
    <xf numFmtId="1" fontId="27" fillId="24" borderId="10" xfId="51" applyNumberFormat="1" applyFont="1" applyFill="1" applyBorder="1" applyAlignment="1">
      <alignment horizontal="center" vertical="center"/>
    </xf>
    <xf numFmtId="1" fontId="22" fillId="24" borderId="10" xfId="51" applyNumberFormat="1" applyFont="1" applyFill="1" applyBorder="1" applyAlignment="1">
      <alignment horizontal="center" vertical="center"/>
    </xf>
    <xf numFmtId="1" fontId="21" fillId="24" borderId="16" xfId="51" applyNumberFormat="1" applyFont="1" applyFill="1" applyBorder="1" applyAlignment="1">
      <alignment horizontal="center" vertical="center"/>
    </xf>
    <xf numFmtId="1" fontId="28" fillId="24" borderId="16" xfId="5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3" fontId="21" fillId="26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9" fontId="21" fillId="26" borderId="0" xfId="37" applyFont="1" applyFill="1" applyAlignment="1">
      <alignment horizontal="center" vertical="center"/>
    </xf>
    <xf numFmtId="9" fontId="0" fillId="0" borderId="0" xfId="37" applyFont="1" applyAlignment="1">
      <alignment horizontal="center" vertical="center"/>
    </xf>
    <xf numFmtId="9" fontId="22" fillId="0" borderId="0" xfId="37" applyFont="1" applyFill="1" applyBorder="1" applyAlignment="1">
      <alignment horizontal="center" vertical="center"/>
    </xf>
    <xf numFmtId="9" fontId="22" fillId="0" borderId="0" xfId="37" applyFont="1" applyAlignment="1">
      <alignment horizontal="center" vertical="center"/>
    </xf>
    <xf numFmtId="9" fontId="22" fillId="24" borderId="0" xfId="37" applyFont="1" applyFill="1" applyBorder="1" applyAlignment="1">
      <alignment horizontal="center" vertical="center"/>
    </xf>
    <xf numFmtId="3" fontId="26" fillId="24" borderId="16" xfId="0" applyNumberFormat="1" applyFont="1" applyFill="1" applyBorder="1" applyAlignment="1">
      <alignment horizontal="center"/>
    </xf>
    <xf numFmtId="3" fontId="27" fillId="24" borderId="34" xfId="0" applyNumberFormat="1" applyFont="1" applyFill="1" applyBorder="1" applyAlignment="1">
      <alignment horizontal="center" vertical="center"/>
    </xf>
    <xf numFmtId="3" fontId="22" fillId="24" borderId="10" xfId="0" applyNumberFormat="1" applyFont="1" applyFill="1" applyBorder="1" applyAlignment="1">
      <alignment horizontal="center" wrapText="1"/>
    </xf>
    <xf numFmtId="3" fontId="27" fillId="24" borderId="10" xfId="0" applyNumberFormat="1" applyFont="1" applyFill="1" applyBorder="1" applyAlignment="1">
      <alignment horizontal="center" wrapText="1"/>
    </xf>
    <xf numFmtId="9" fontId="26" fillId="24" borderId="20" xfId="37" applyFont="1" applyFill="1" applyBorder="1" applyAlignment="1">
      <alignment horizontal="center"/>
    </xf>
    <xf numFmtId="9" fontId="22" fillId="24" borderId="11" xfId="37" applyFont="1" applyFill="1" applyBorder="1" applyAlignment="1">
      <alignment horizontal="center" wrapText="1"/>
    </xf>
    <xf numFmtId="9" fontId="27" fillId="24" borderId="11" xfId="37" applyFont="1" applyFill="1" applyBorder="1" applyAlignment="1">
      <alignment horizontal="center" wrapText="1"/>
    </xf>
    <xf numFmtId="3" fontId="24" fillId="24" borderId="16" xfId="51" applyNumberFormat="1" applyFont="1" applyFill="1" applyBorder="1" applyAlignment="1">
      <alignment horizontal="center" vertical="center"/>
    </xf>
    <xf numFmtId="9" fontId="22" fillId="0" borderId="0" xfId="37" applyFont="1" applyBorder="1" applyAlignment="1">
      <alignment horizontal="center" vertical="center"/>
    </xf>
    <xf numFmtId="9" fontId="22" fillId="0" borderId="0" xfId="37" applyFont="1" applyAlignment="1">
      <alignment horizontal="center"/>
    </xf>
    <xf numFmtId="3" fontId="24" fillId="24" borderId="16" xfId="0" applyNumberFormat="1" applyFont="1" applyFill="1" applyBorder="1" applyAlignment="1">
      <alignment horizontal="center" vertical="center"/>
    </xf>
    <xf numFmtId="4" fontId="22" fillId="0" borderId="35" xfId="0" applyNumberFormat="1" applyFont="1" applyFill="1" applyBorder="1" applyAlignment="1">
      <alignment horizontal="center" vertical="center"/>
    </xf>
    <xf numFmtId="4" fontId="22" fillId="24" borderId="34" xfId="0" applyNumberFormat="1" applyFont="1" applyFill="1" applyBorder="1" applyAlignment="1">
      <alignment horizontal="center" vertical="center"/>
    </xf>
    <xf numFmtId="4" fontId="22" fillId="24" borderId="10" xfId="0" applyNumberFormat="1" applyFont="1" applyFill="1" applyBorder="1" applyAlignment="1">
      <alignment horizontal="center" vertical="center"/>
    </xf>
    <xf numFmtId="4" fontId="22" fillId="24" borderId="33" xfId="0" applyNumberFormat="1" applyFont="1" applyFill="1" applyBorder="1" applyAlignment="1">
      <alignment horizontal="center" vertical="center"/>
    </xf>
    <xf numFmtId="9" fontId="21" fillId="29" borderId="24" xfId="37" applyFont="1" applyFill="1" applyBorder="1" applyAlignment="1">
      <alignment horizontal="center" vertical="center"/>
    </xf>
    <xf numFmtId="9" fontId="21" fillId="29" borderId="19" xfId="37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/>
    </xf>
    <xf numFmtId="9" fontId="25" fillId="25" borderId="0" xfId="37" applyFont="1" applyFill="1" applyBorder="1" applyAlignment="1">
      <alignment horizontal="center" vertical="center"/>
    </xf>
    <xf numFmtId="9" fontId="26" fillId="24" borderId="0" xfId="37" applyFont="1" applyFill="1" applyBorder="1" applyAlignment="1">
      <alignment horizontal="center" vertical="center"/>
    </xf>
    <xf numFmtId="9" fontId="24" fillId="24" borderId="0" xfId="37" applyFont="1" applyFill="1" applyBorder="1" applyAlignment="1">
      <alignment horizontal="center" vertical="center"/>
    </xf>
    <xf numFmtId="9" fontId="21" fillId="24" borderId="0" xfId="37" applyFont="1" applyFill="1" applyBorder="1" applyAlignment="1">
      <alignment horizontal="center" vertical="center"/>
    </xf>
    <xf numFmtId="0" fontId="23" fillId="25" borderId="17" xfId="0" applyFont="1" applyFill="1" applyBorder="1" applyAlignment="1">
      <alignment horizontal="center" vertical="center"/>
    </xf>
    <xf numFmtId="0" fontId="23" fillId="25" borderId="18" xfId="0" applyFont="1" applyFill="1" applyBorder="1" applyAlignment="1">
      <alignment horizontal="center" vertical="center"/>
    </xf>
    <xf numFmtId="0" fontId="23" fillId="25" borderId="17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4" fillId="27" borderId="16" xfId="0" applyFont="1" applyFill="1" applyBorder="1" applyAlignment="1">
      <alignment horizontal="center" vertical="center" wrapText="1"/>
    </xf>
    <xf numFmtId="0" fontId="24" fillId="27" borderId="19" xfId="0" applyFont="1" applyFill="1" applyBorder="1" applyAlignment="1">
      <alignment horizontal="center" vertical="center" wrapText="1"/>
    </xf>
    <xf numFmtId="0" fontId="24" fillId="27" borderId="20" xfId="0" applyFont="1" applyFill="1" applyBorder="1" applyAlignment="1">
      <alignment horizontal="center" vertical="center" wrapText="1"/>
    </xf>
    <xf numFmtId="0" fontId="23" fillId="25" borderId="34" xfId="0" applyFont="1" applyFill="1" applyBorder="1" applyAlignment="1">
      <alignment horizontal="center" vertical="center"/>
    </xf>
    <xf numFmtId="0" fontId="23" fillId="25" borderId="36" xfId="0" applyFont="1" applyFill="1" applyBorder="1" applyAlignment="1">
      <alignment horizontal="center" vertical="center"/>
    </xf>
    <xf numFmtId="168" fontId="25" fillId="25" borderId="23" xfId="0" applyNumberFormat="1" applyFont="1" applyFill="1" applyBorder="1" applyAlignment="1">
      <alignment horizontal="center" vertical="center"/>
    </xf>
    <xf numFmtId="168" fontId="25" fillId="25" borderId="13" xfId="0" applyNumberFormat="1" applyFont="1" applyFill="1" applyBorder="1" applyAlignment="1">
      <alignment horizontal="center" vertical="center"/>
    </xf>
    <xf numFmtId="0" fontId="23" fillId="31" borderId="17" xfId="0" applyFont="1" applyFill="1" applyBorder="1" applyAlignment="1">
      <alignment horizontal="center" vertical="center" wrapText="1"/>
    </xf>
    <xf numFmtId="0" fontId="23" fillId="31" borderId="12" xfId="0" applyFont="1" applyFill="1" applyBorder="1" applyAlignment="1">
      <alignment horizontal="center" vertical="center" wrapText="1"/>
    </xf>
    <xf numFmtId="0" fontId="23" fillId="31" borderId="24" xfId="0" applyFont="1" applyFill="1" applyBorder="1" applyAlignment="1">
      <alignment horizontal="center" vertical="center" wrapText="1"/>
    </xf>
    <xf numFmtId="0" fontId="24" fillId="27" borderId="19" xfId="0" applyFont="1" applyFill="1" applyBorder="1" applyAlignment="1">
      <alignment horizontal="center" vertical="center"/>
    </xf>
    <xf numFmtId="0" fontId="24" fillId="27" borderId="20" xfId="0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center" vertical="center"/>
    </xf>
    <xf numFmtId="0" fontId="23" fillId="25" borderId="15" xfId="0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center" vertical="center" wrapText="1"/>
    </xf>
    <xf numFmtId="0" fontId="23" fillId="25" borderId="15" xfId="0" applyFont="1" applyFill="1" applyBorder="1" applyAlignment="1">
      <alignment horizontal="center" vertical="center" wrapText="1"/>
    </xf>
    <xf numFmtId="0" fontId="22" fillId="26" borderId="17" xfId="0" applyFont="1" applyFill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4" fillId="27" borderId="25" xfId="0" applyFont="1" applyFill="1" applyBorder="1" applyAlignment="1">
      <alignment horizontal="center" vertical="center" wrapText="1"/>
    </xf>
    <xf numFmtId="0" fontId="24" fillId="27" borderId="26" xfId="0" applyFont="1" applyFill="1" applyBorder="1" applyAlignment="1">
      <alignment horizontal="center" vertical="center" wrapText="1"/>
    </xf>
    <xf numFmtId="0" fontId="24" fillId="27" borderId="27" xfId="0" applyFont="1" applyFill="1" applyBorder="1" applyAlignment="1">
      <alignment horizontal="center" vertical="center" wrapText="1"/>
    </xf>
    <xf numFmtId="0" fontId="24" fillId="27" borderId="16" xfId="0" applyFont="1" applyFill="1" applyBorder="1" applyAlignment="1">
      <alignment horizontal="center" vertical="center"/>
    </xf>
    <xf numFmtId="0" fontId="23" fillId="25" borderId="12" xfId="0" applyFont="1" applyFill="1" applyBorder="1" applyAlignment="1">
      <alignment horizontal="center" vertical="center"/>
    </xf>
    <xf numFmtId="0" fontId="24" fillId="27" borderId="25" xfId="0" applyFont="1" applyFill="1" applyBorder="1" applyAlignment="1">
      <alignment horizontal="center" vertical="center"/>
    </xf>
    <xf numFmtId="0" fontId="24" fillId="27" borderId="26" xfId="0" applyFont="1" applyFill="1" applyBorder="1" applyAlignment="1">
      <alignment horizontal="center" vertical="center"/>
    </xf>
    <xf numFmtId="0" fontId="24" fillId="27" borderId="27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</cellXfs>
  <cellStyles count="5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Euro" xfId="30"/>
    <cellStyle name="Insatisfaisant" xfId="31" builtinId="27" customBuiltin="1"/>
    <cellStyle name="Milliers" xfId="51" builtinId="3"/>
    <cellStyle name="Milliers 2" xfId="32"/>
    <cellStyle name="Milliers 3" xfId="50"/>
    <cellStyle name="Monétaire" xfId="33" builtinId="4"/>
    <cellStyle name="Monétaire 2" xfId="34"/>
    <cellStyle name="Neutre" xfId="35" builtinId="28" customBuiltin="1"/>
    <cellStyle name="Normal" xfId="0" builtinId="0"/>
    <cellStyle name="Normal 2" xfId="36"/>
    <cellStyle name="Normal 3" xfId="49"/>
    <cellStyle name="Note" xfId="28" builtinId="10" customBuiltin="1"/>
    <cellStyle name="Pourcentage" xfId="37" builtinId="5"/>
    <cellStyle name="Pourcentage 2" xfId="38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SMT ARTOIS">
      <a:dk1>
        <a:sysClr val="windowText" lastClr="000000"/>
      </a:dk1>
      <a:lt1>
        <a:sysClr val="window" lastClr="FFFFFF"/>
      </a:lt1>
      <a:dk2>
        <a:srgbClr val="AC2F7B"/>
      </a:dk2>
      <a:lt2>
        <a:srgbClr val="E7E6E6"/>
      </a:lt2>
      <a:accent1>
        <a:srgbClr val="FF961E"/>
      </a:accent1>
      <a:accent2>
        <a:srgbClr val="4DBFCA"/>
      </a:accent2>
      <a:accent3>
        <a:srgbClr val="E65433"/>
      </a:accent3>
      <a:accent4>
        <a:srgbClr val="2C5C84"/>
      </a:accent4>
      <a:accent5>
        <a:srgbClr val="70AD47"/>
      </a:accent5>
      <a:accent6>
        <a:srgbClr val="FFC000"/>
      </a:accent6>
      <a:hlink>
        <a:srgbClr val="A5A5A5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tabSelected="1" view="pageBreakPreview" zoomScaleNormal="100" zoomScaleSheetLayoutView="100" workbookViewId="0">
      <selection sqref="A1:J1"/>
    </sheetView>
  </sheetViews>
  <sheetFormatPr baseColWidth="10" defaultColWidth="11.28515625" defaultRowHeight="12.75" x14ac:dyDescent="0.2"/>
  <cols>
    <col min="1" max="1" width="38.5703125" style="2" bestFit="1" customWidth="1"/>
    <col min="2" max="2" width="11.42578125" style="28" customWidth="1"/>
    <col min="3" max="5" width="12.42578125" style="29" bestFit="1" customWidth="1"/>
    <col min="6" max="6" width="12.42578125" style="372" bestFit="1" customWidth="1"/>
    <col min="7" max="8" width="12.42578125" style="29" bestFit="1" customWidth="1"/>
    <col min="9" max="9" width="9.85546875" style="29" bestFit="1" customWidth="1"/>
    <col min="10" max="10" width="10.85546875" style="372" bestFit="1" customWidth="1"/>
    <col min="11" max="16384" width="11.28515625" style="2"/>
  </cols>
  <sheetData>
    <row r="1" spans="1:10" x14ac:dyDescent="0.2">
      <c r="A1" s="400" t="s">
        <v>287</v>
      </c>
      <c r="B1" s="401"/>
      <c r="C1" s="401"/>
      <c r="D1" s="401"/>
      <c r="E1" s="401"/>
      <c r="F1" s="401"/>
      <c r="G1" s="401"/>
      <c r="H1" s="401"/>
      <c r="I1" s="401"/>
      <c r="J1" s="402"/>
    </row>
    <row r="3" spans="1:10" x14ac:dyDescent="0.2">
      <c r="A3" s="396" t="s">
        <v>242</v>
      </c>
      <c r="B3" s="398"/>
      <c r="C3" s="403" t="s">
        <v>288</v>
      </c>
      <c r="D3" s="404"/>
      <c r="E3" s="403" t="s">
        <v>292</v>
      </c>
      <c r="F3" s="404"/>
      <c r="G3" s="3" t="s">
        <v>291</v>
      </c>
      <c r="H3" s="98" t="s">
        <v>288</v>
      </c>
      <c r="I3" s="403" t="s">
        <v>295</v>
      </c>
      <c r="J3" s="404"/>
    </row>
    <row r="4" spans="1:10" x14ac:dyDescent="0.2">
      <c r="A4" s="397"/>
      <c r="B4" s="399"/>
      <c r="C4" s="238" t="s">
        <v>289</v>
      </c>
      <c r="D4" s="150" t="s">
        <v>290</v>
      </c>
      <c r="E4" s="238" t="s">
        <v>293</v>
      </c>
      <c r="F4" s="343" t="s">
        <v>294</v>
      </c>
      <c r="G4" s="405" t="s">
        <v>289</v>
      </c>
      <c r="H4" s="406"/>
      <c r="I4" s="238" t="s">
        <v>293</v>
      </c>
      <c r="J4" s="343" t="s">
        <v>294</v>
      </c>
    </row>
    <row r="5" spans="1:10" x14ac:dyDescent="0.2">
      <c r="A5" s="235" t="s">
        <v>227</v>
      </c>
      <c r="B5" s="7"/>
      <c r="C5" s="253"/>
      <c r="D5" s="307"/>
      <c r="E5" s="314">
        <f t="shared" ref="E5:E9" si="0">IFERROR(D5-C5,"-")</f>
        <v>0</v>
      </c>
      <c r="F5" s="316" t="str">
        <f t="shared" ref="F5:F9" si="1">IFERROR(D5/C5-1,"-")</f>
        <v>-</v>
      </c>
      <c r="G5" s="253"/>
      <c r="H5" s="307"/>
      <c r="I5" s="314">
        <f t="shared" ref="I5:I9" si="2">IFERROR(H5-G5,"-")</f>
        <v>0</v>
      </c>
      <c r="J5" s="316" t="str">
        <f t="shared" ref="J5:J9" si="3">IFERROR(H5/G5-1,"-")</f>
        <v>-</v>
      </c>
    </row>
    <row r="6" spans="1:10" x14ac:dyDescent="0.2">
      <c r="A6" s="38" t="s">
        <v>213</v>
      </c>
      <c r="B6" s="86"/>
      <c r="C6" s="247"/>
      <c r="D6" s="247"/>
      <c r="E6" s="162">
        <f t="shared" si="0"/>
        <v>0</v>
      </c>
      <c r="F6" s="317" t="str">
        <f t="shared" si="1"/>
        <v>-</v>
      </c>
      <c r="G6" s="247"/>
      <c r="H6" s="247"/>
      <c r="I6" s="162">
        <f t="shared" si="2"/>
        <v>0</v>
      </c>
      <c r="J6" s="317" t="str">
        <f t="shared" si="3"/>
        <v>-</v>
      </c>
    </row>
    <row r="7" spans="1:10" x14ac:dyDescent="0.2">
      <c r="A7" s="38" t="s">
        <v>299</v>
      </c>
      <c r="B7" s="86"/>
      <c r="C7" s="247"/>
      <c r="D7" s="247"/>
      <c r="E7" s="162">
        <f t="shared" ref="E7" si="4">IFERROR(D7-C7,"-")</f>
        <v>0</v>
      </c>
      <c r="F7" s="317" t="str">
        <f t="shared" ref="F7" si="5">IFERROR(D7/C7-1,"-")</f>
        <v>-</v>
      </c>
      <c r="G7" s="247"/>
      <c r="H7" s="247"/>
      <c r="I7" s="162">
        <f t="shared" ref="I7" si="6">IFERROR(H7-G7,"-")</f>
        <v>0</v>
      </c>
      <c r="J7" s="317" t="str">
        <f t="shared" ref="J7" si="7">IFERROR(H7/G7-1,"-")</f>
        <v>-</v>
      </c>
    </row>
    <row r="8" spans="1:10" x14ac:dyDescent="0.2">
      <c r="A8" s="54" t="s">
        <v>231</v>
      </c>
      <c r="B8" s="14"/>
      <c r="C8" s="252"/>
      <c r="D8" s="252"/>
      <c r="E8" s="315">
        <f t="shared" si="0"/>
        <v>0</v>
      </c>
      <c r="F8" s="318" t="str">
        <f t="shared" si="1"/>
        <v>-</v>
      </c>
      <c r="G8" s="252"/>
      <c r="H8" s="252"/>
      <c r="I8" s="315">
        <f t="shared" si="2"/>
        <v>0</v>
      </c>
      <c r="J8" s="318" t="str">
        <f t="shared" si="3"/>
        <v>-</v>
      </c>
    </row>
    <row r="9" spans="1:10" s="4" customFormat="1" x14ac:dyDescent="0.2">
      <c r="A9" s="85" t="s">
        <v>239</v>
      </c>
      <c r="B9" s="52"/>
      <c r="C9" s="19">
        <f>SUM(C5:C8)</f>
        <v>0</v>
      </c>
      <c r="D9" s="19">
        <f t="shared" ref="D9:H9" si="8">SUM(D5:D8)</f>
        <v>0</v>
      </c>
      <c r="E9" s="55">
        <f t="shared" si="0"/>
        <v>0</v>
      </c>
      <c r="F9" s="325" t="str">
        <f t="shared" si="1"/>
        <v>-</v>
      </c>
      <c r="G9" s="19">
        <f t="shared" si="8"/>
        <v>0</v>
      </c>
      <c r="H9" s="19">
        <f t="shared" si="8"/>
        <v>0</v>
      </c>
      <c r="I9" s="55">
        <f t="shared" si="2"/>
        <v>0</v>
      </c>
      <c r="J9" s="325" t="str">
        <f t="shared" si="3"/>
        <v>-</v>
      </c>
    </row>
    <row r="10" spans="1:10" s="16" customFormat="1" x14ac:dyDescent="0.2">
      <c r="B10" s="17"/>
      <c r="C10" s="12"/>
      <c r="D10" s="12"/>
      <c r="E10" s="12"/>
      <c r="F10" s="382"/>
      <c r="G10" s="12"/>
      <c r="H10" s="12"/>
      <c r="I10" s="12"/>
      <c r="J10" s="382"/>
    </row>
    <row r="11" spans="1:10" x14ac:dyDescent="0.2">
      <c r="A11" s="396" t="s">
        <v>130</v>
      </c>
      <c r="B11" s="398"/>
      <c r="C11" s="403" t="s">
        <v>288</v>
      </c>
      <c r="D11" s="404"/>
      <c r="E11" s="403" t="s">
        <v>292</v>
      </c>
      <c r="F11" s="404"/>
      <c r="G11" s="3" t="s">
        <v>291</v>
      </c>
      <c r="H11" s="98" t="s">
        <v>288</v>
      </c>
      <c r="I11" s="403" t="s">
        <v>295</v>
      </c>
      <c r="J11" s="404"/>
    </row>
    <row r="12" spans="1:10" x14ac:dyDescent="0.2">
      <c r="A12" s="397"/>
      <c r="B12" s="399"/>
      <c r="C12" s="238" t="s">
        <v>289</v>
      </c>
      <c r="D12" s="150" t="s">
        <v>290</v>
      </c>
      <c r="E12" s="238" t="s">
        <v>293</v>
      </c>
      <c r="F12" s="343" t="s">
        <v>294</v>
      </c>
      <c r="G12" s="405" t="s">
        <v>289</v>
      </c>
      <c r="H12" s="406"/>
      <c r="I12" s="238" t="s">
        <v>293</v>
      </c>
      <c r="J12" s="343" t="s">
        <v>294</v>
      </c>
    </row>
    <row r="13" spans="1:10" x14ac:dyDescent="0.2">
      <c r="A13" s="235" t="s">
        <v>34</v>
      </c>
      <c r="B13" s="7"/>
      <c r="C13" s="253"/>
      <c r="D13" s="307"/>
      <c r="E13" s="314">
        <f t="shared" ref="E13:E16" si="9">IFERROR(D13-C13,"-")</f>
        <v>0</v>
      </c>
      <c r="F13" s="316" t="str">
        <f t="shared" ref="F13:F16" si="10">IFERROR(D13/C13-1,"-")</f>
        <v>-</v>
      </c>
      <c r="G13" s="253"/>
      <c r="H13" s="307"/>
      <c r="I13" s="314">
        <f t="shared" ref="I13:I16" si="11">IFERROR(H13-G13,"-")</f>
        <v>0</v>
      </c>
      <c r="J13" s="316" t="str">
        <f t="shared" ref="J13:J16" si="12">IFERROR(H13/G13-1,"-")</f>
        <v>-</v>
      </c>
    </row>
    <row r="14" spans="1:10" x14ac:dyDescent="0.2">
      <c r="A14" s="38" t="s">
        <v>215</v>
      </c>
      <c r="B14" s="86"/>
      <c r="C14" s="247"/>
      <c r="D14" s="247"/>
      <c r="E14" s="162">
        <f t="shared" si="9"/>
        <v>0</v>
      </c>
      <c r="F14" s="317" t="str">
        <f t="shared" si="10"/>
        <v>-</v>
      </c>
      <c r="G14" s="247"/>
      <c r="H14" s="247"/>
      <c r="I14" s="162">
        <f t="shared" si="11"/>
        <v>0</v>
      </c>
      <c r="J14" s="317" t="str">
        <f t="shared" si="12"/>
        <v>-</v>
      </c>
    </row>
    <row r="15" spans="1:10" x14ac:dyDescent="0.2">
      <c r="A15" s="54" t="s">
        <v>35</v>
      </c>
      <c r="B15" s="14"/>
      <c r="C15" s="252"/>
      <c r="D15" s="252"/>
      <c r="E15" s="315">
        <f t="shared" si="9"/>
        <v>0</v>
      </c>
      <c r="F15" s="318" t="str">
        <f t="shared" si="10"/>
        <v>-</v>
      </c>
      <c r="G15" s="252"/>
      <c r="H15" s="252"/>
      <c r="I15" s="315">
        <f t="shared" si="11"/>
        <v>0</v>
      </c>
      <c r="J15" s="318" t="str">
        <f t="shared" si="12"/>
        <v>-</v>
      </c>
    </row>
    <row r="16" spans="1:10" s="4" customFormat="1" x14ac:dyDescent="0.2">
      <c r="A16" s="85" t="s">
        <v>135</v>
      </c>
      <c r="B16" s="52"/>
      <c r="C16" s="19">
        <f>SUM(C13:C15)</f>
        <v>0</v>
      </c>
      <c r="D16" s="19">
        <f t="shared" ref="D16:H16" si="13">SUM(D13:D15)</f>
        <v>0</v>
      </c>
      <c r="E16" s="55">
        <f t="shared" si="9"/>
        <v>0</v>
      </c>
      <c r="F16" s="325" t="str">
        <f t="shared" si="10"/>
        <v>-</v>
      </c>
      <c r="G16" s="19">
        <f t="shared" si="13"/>
        <v>0</v>
      </c>
      <c r="H16" s="19">
        <f t="shared" si="13"/>
        <v>0</v>
      </c>
      <c r="I16" s="55">
        <f t="shared" si="11"/>
        <v>0</v>
      </c>
      <c r="J16" s="325" t="str">
        <f t="shared" si="12"/>
        <v>-</v>
      </c>
    </row>
    <row r="17" spans="1:10" s="16" customFormat="1" x14ac:dyDescent="0.2">
      <c r="B17" s="17"/>
      <c r="C17" s="12"/>
      <c r="D17" s="12"/>
      <c r="E17" s="12"/>
      <c r="F17" s="382"/>
      <c r="G17" s="12"/>
      <c r="H17" s="12"/>
      <c r="I17" s="12"/>
      <c r="J17" s="382"/>
    </row>
    <row r="18" spans="1:10" x14ac:dyDescent="0.2">
      <c r="A18" s="396" t="s">
        <v>127</v>
      </c>
      <c r="B18" s="398"/>
      <c r="C18" s="403" t="s">
        <v>288</v>
      </c>
      <c r="D18" s="404"/>
      <c r="E18" s="403" t="s">
        <v>292</v>
      </c>
      <c r="F18" s="404"/>
      <c r="G18" s="3" t="s">
        <v>291</v>
      </c>
      <c r="H18" s="98" t="s">
        <v>288</v>
      </c>
      <c r="I18" s="403" t="s">
        <v>295</v>
      </c>
      <c r="J18" s="404"/>
    </row>
    <row r="19" spans="1:10" x14ac:dyDescent="0.2">
      <c r="A19" s="397"/>
      <c r="B19" s="399"/>
      <c r="C19" s="238" t="s">
        <v>289</v>
      </c>
      <c r="D19" s="150" t="s">
        <v>290</v>
      </c>
      <c r="E19" s="238" t="s">
        <v>293</v>
      </c>
      <c r="F19" s="343" t="s">
        <v>294</v>
      </c>
      <c r="G19" s="405" t="s">
        <v>289</v>
      </c>
      <c r="H19" s="406"/>
      <c r="I19" s="238" t="s">
        <v>293</v>
      </c>
      <c r="J19" s="343" t="s">
        <v>294</v>
      </c>
    </row>
    <row r="20" spans="1:10" s="4" customFormat="1" x14ac:dyDescent="0.2">
      <c r="A20" s="236" t="s">
        <v>126</v>
      </c>
      <c r="B20" s="128"/>
      <c r="C20" s="91">
        <f>SUM(C21:C23)</f>
        <v>0</v>
      </c>
      <c r="D20" s="91">
        <f t="shared" ref="D20:H20" si="14">SUM(D21:D23)</f>
        <v>0</v>
      </c>
      <c r="E20" s="384">
        <f t="shared" ref="E20:E38" si="15">IFERROR(D20-C20,"-")</f>
        <v>0</v>
      </c>
      <c r="F20" s="337" t="str">
        <f t="shared" ref="F20:F38" si="16">IFERROR(D20/C20-1,"-")</f>
        <v>-</v>
      </c>
      <c r="G20" s="91">
        <f t="shared" si="14"/>
        <v>0</v>
      </c>
      <c r="H20" s="91">
        <f t="shared" si="14"/>
        <v>0</v>
      </c>
      <c r="I20" s="384">
        <f t="shared" ref="I20:I38" si="17">IFERROR(H20-G20,"-")</f>
        <v>0</v>
      </c>
      <c r="J20" s="337" t="str">
        <f t="shared" ref="J20:J38" si="18">IFERROR(H20/G20-1,"-")</f>
        <v>-</v>
      </c>
    </row>
    <row r="21" spans="1:10" x14ac:dyDescent="0.2">
      <c r="A21" s="38" t="s">
        <v>1</v>
      </c>
      <c r="B21" s="86"/>
      <c r="C21" s="247"/>
      <c r="D21" s="247"/>
      <c r="E21" s="162">
        <f t="shared" si="15"/>
        <v>0</v>
      </c>
      <c r="F21" s="317" t="str">
        <f t="shared" si="16"/>
        <v>-</v>
      </c>
      <c r="G21" s="247"/>
      <c r="H21" s="247"/>
      <c r="I21" s="162">
        <f t="shared" si="17"/>
        <v>0</v>
      </c>
      <c r="J21" s="317" t="str">
        <f t="shared" si="18"/>
        <v>-</v>
      </c>
    </row>
    <row r="22" spans="1:10" x14ac:dyDescent="0.2">
      <c r="A22" s="38" t="s">
        <v>254</v>
      </c>
      <c r="B22" s="86"/>
      <c r="C22" s="247"/>
      <c r="D22" s="247"/>
      <c r="E22" s="162">
        <f t="shared" si="15"/>
        <v>0</v>
      </c>
      <c r="F22" s="317" t="str">
        <f t="shared" si="16"/>
        <v>-</v>
      </c>
      <c r="G22" s="247"/>
      <c r="H22" s="247"/>
      <c r="I22" s="162">
        <f t="shared" si="17"/>
        <v>0</v>
      </c>
      <c r="J22" s="317" t="str">
        <f t="shared" si="18"/>
        <v>-</v>
      </c>
    </row>
    <row r="23" spans="1:10" x14ac:dyDescent="0.2">
      <c r="A23" s="38" t="s">
        <v>2</v>
      </c>
      <c r="B23" s="86"/>
      <c r="C23" s="247"/>
      <c r="D23" s="247"/>
      <c r="E23" s="162">
        <f t="shared" si="15"/>
        <v>0</v>
      </c>
      <c r="F23" s="317" t="str">
        <f t="shared" si="16"/>
        <v>-</v>
      </c>
      <c r="G23" s="247"/>
      <c r="H23" s="247"/>
      <c r="I23" s="162">
        <f t="shared" si="17"/>
        <v>0</v>
      </c>
      <c r="J23" s="317" t="str">
        <f t="shared" si="18"/>
        <v>-</v>
      </c>
    </row>
    <row r="24" spans="1:10" s="4" customFormat="1" x14ac:dyDescent="0.2">
      <c r="A24" s="236" t="s">
        <v>128</v>
      </c>
      <c r="B24" s="128"/>
      <c r="C24" s="23">
        <f>SUM(C25:C34)</f>
        <v>0</v>
      </c>
      <c r="D24" s="23">
        <f t="shared" ref="D24:H24" si="19">SUM(D25:D34)</f>
        <v>0</v>
      </c>
      <c r="E24" s="384">
        <f t="shared" si="15"/>
        <v>0</v>
      </c>
      <c r="F24" s="337" t="str">
        <f t="shared" si="16"/>
        <v>-</v>
      </c>
      <c r="G24" s="23">
        <f t="shared" si="19"/>
        <v>0</v>
      </c>
      <c r="H24" s="23">
        <f t="shared" si="19"/>
        <v>0</v>
      </c>
      <c r="I24" s="384">
        <f t="shared" si="17"/>
        <v>0</v>
      </c>
      <c r="J24" s="337" t="str">
        <f t="shared" si="18"/>
        <v>-</v>
      </c>
    </row>
    <row r="25" spans="1:10" x14ac:dyDescent="0.2">
      <c r="A25" s="38" t="s">
        <v>3</v>
      </c>
      <c r="B25" s="129"/>
      <c r="C25" s="247"/>
      <c r="D25" s="247"/>
      <c r="E25" s="162">
        <f t="shared" si="15"/>
        <v>0</v>
      </c>
      <c r="F25" s="317" t="str">
        <f t="shared" si="16"/>
        <v>-</v>
      </c>
      <c r="G25" s="247"/>
      <c r="H25" s="247"/>
      <c r="I25" s="162">
        <f t="shared" si="17"/>
        <v>0</v>
      </c>
      <c r="J25" s="317" t="str">
        <f t="shared" si="18"/>
        <v>-</v>
      </c>
    </row>
    <row r="26" spans="1:10" x14ac:dyDescent="0.2">
      <c r="A26" s="38" t="s">
        <v>187</v>
      </c>
      <c r="B26" s="86"/>
      <c r="C26" s="247"/>
      <c r="D26" s="247"/>
      <c r="E26" s="162">
        <f t="shared" si="15"/>
        <v>0</v>
      </c>
      <c r="F26" s="317" t="str">
        <f t="shared" si="16"/>
        <v>-</v>
      </c>
      <c r="G26" s="247"/>
      <c r="H26" s="247"/>
      <c r="I26" s="162">
        <f t="shared" si="17"/>
        <v>0</v>
      </c>
      <c r="J26" s="317" t="str">
        <f t="shared" si="18"/>
        <v>-</v>
      </c>
    </row>
    <row r="27" spans="1:10" x14ac:dyDescent="0.2">
      <c r="A27" s="38" t="s">
        <v>110</v>
      </c>
      <c r="B27" s="86"/>
      <c r="C27" s="247"/>
      <c r="D27" s="247"/>
      <c r="E27" s="162">
        <f t="shared" si="15"/>
        <v>0</v>
      </c>
      <c r="F27" s="317" t="str">
        <f t="shared" si="16"/>
        <v>-</v>
      </c>
      <c r="G27" s="247"/>
      <c r="H27" s="247"/>
      <c r="I27" s="162">
        <f t="shared" si="17"/>
        <v>0</v>
      </c>
      <c r="J27" s="317" t="str">
        <f t="shared" si="18"/>
        <v>-</v>
      </c>
    </row>
    <row r="28" spans="1:10" x14ac:dyDescent="0.2">
      <c r="A28" s="38" t="s">
        <v>4</v>
      </c>
      <c r="B28" s="86"/>
      <c r="C28" s="247"/>
      <c r="D28" s="247"/>
      <c r="E28" s="162">
        <f t="shared" si="15"/>
        <v>0</v>
      </c>
      <c r="F28" s="317" t="str">
        <f t="shared" si="16"/>
        <v>-</v>
      </c>
      <c r="G28" s="247"/>
      <c r="H28" s="247"/>
      <c r="I28" s="162">
        <f t="shared" si="17"/>
        <v>0</v>
      </c>
      <c r="J28" s="317" t="str">
        <f t="shared" si="18"/>
        <v>-</v>
      </c>
    </row>
    <row r="29" spans="1:10" x14ac:dyDescent="0.2">
      <c r="A29" s="38" t="s">
        <v>5</v>
      </c>
      <c r="B29" s="86"/>
      <c r="C29" s="247"/>
      <c r="D29" s="247"/>
      <c r="E29" s="162">
        <f t="shared" si="15"/>
        <v>0</v>
      </c>
      <c r="F29" s="317" t="str">
        <f t="shared" si="16"/>
        <v>-</v>
      </c>
      <c r="G29" s="247"/>
      <c r="H29" s="247"/>
      <c r="I29" s="162">
        <f t="shared" si="17"/>
        <v>0</v>
      </c>
      <c r="J29" s="317" t="str">
        <f t="shared" si="18"/>
        <v>-</v>
      </c>
    </row>
    <row r="30" spans="1:10" ht="12.2" customHeight="1" x14ac:dyDescent="0.2">
      <c r="A30" s="38" t="s">
        <v>115</v>
      </c>
      <c r="B30" s="86"/>
      <c r="C30" s="247"/>
      <c r="D30" s="247"/>
      <c r="E30" s="162">
        <f t="shared" si="15"/>
        <v>0</v>
      </c>
      <c r="F30" s="317" t="str">
        <f t="shared" si="16"/>
        <v>-</v>
      </c>
      <c r="G30" s="247"/>
      <c r="H30" s="247"/>
      <c r="I30" s="162">
        <f t="shared" si="17"/>
        <v>0</v>
      </c>
      <c r="J30" s="317" t="str">
        <f t="shared" si="18"/>
        <v>-</v>
      </c>
    </row>
    <row r="31" spans="1:10" ht="12.2" customHeight="1" x14ac:dyDescent="0.2">
      <c r="A31" s="38" t="s">
        <v>118</v>
      </c>
      <c r="B31" s="86"/>
      <c r="C31" s="247"/>
      <c r="D31" s="247"/>
      <c r="E31" s="162">
        <f t="shared" si="15"/>
        <v>0</v>
      </c>
      <c r="F31" s="317" t="str">
        <f t="shared" si="16"/>
        <v>-</v>
      </c>
      <c r="G31" s="247"/>
      <c r="H31" s="247"/>
      <c r="I31" s="162">
        <f t="shared" si="17"/>
        <v>0</v>
      </c>
      <c r="J31" s="317" t="str">
        <f t="shared" si="18"/>
        <v>-</v>
      </c>
    </row>
    <row r="32" spans="1:10" x14ac:dyDescent="0.2">
      <c r="A32" s="38" t="s">
        <v>6</v>
      </c>
      <c r="B32" s="86"/>
      <c r="C32" s="247"/>
      <c r="D32" s="247"/>
      <c r="E32" s="162">
        <f t="shared" si="15"/>
        <v>0</v>
      </c>
      <c r="F32" s="317" t="str">
        <f t="shared" si="16"/>
        <v>-</v>
      </c>
      <c r="G32" s="247"/>
      <c r="H32" s="247"/>
      <c r="I32" s="162">
        <f t="shared" si="17"/>
        <v>0</v>
      </c>
      <c r="J32" s="317" t="str">
        <f t="shared" si="18"/>
        <v>-</v>
      </c>
    </row>
    <row r="33" spans="1:10" x14ac:dyDescent="0.2">
      <c r="A33" s="38" t="s">
        <v>283</v>
      </c>
      <c r="B33" s="86"/>
      <c r="C33" s="247"/>
      <c r="D33" s="247"/>
      <c r="E33" s="162">
        <f t="shared" si="15"/>
        <v>0</v>
      </c>
      <c r="F33" s="317" t="str">
        <f t="shared" si="16"/>
        <v>-</v>
      </c>
      <c r="G33" s="247"/>
      <c r="H33" s="247"/>
      <c r="I33" s="162">
        <f t="shared" si="17"/>
        <v>0</v>
      </c>
      <c r="J33" s="317" t="str">
        <f t="shared" si="18"/>
        <v>-</v>
      </c>
    </row>
    <row r="34" spans="1:10" x14ac:dyDescent="0.2">
      <c r="A34" s="38" t="s">
        <v>125</v>
      </c>
      <c r="B34" s="86"/>
      <c r="C34" s="247"/>
      <c r="D34" s="247"/>
      <c r="E34" s="162">
        <f t="shared" si="15"/>
        <v>0</v>
      </c>
      <c r="F34" s="317" t="str">
        <f t="shared" si="16"/>
        <v>-</v>
      </c>
      <c r="G34" s="247"/>
      <c r="H34" s="247"/>
      <c r="I34" s="162">
        <f t="shared" si="17"/>
        <v>0</v>
      </c>
      <c r="J34" s="317" t="str">
        <f t="shared" si="18"/>
        <v>-</v>
      </c>
    </row>
    <row r="35" spans="1:10" s="4" customFormat="1" x14ac:dyDescent="0.2">
      <c r="A35" s="236" t="s">
        <v>129</v>
      </c>
      <c r="B35" s="128"/>
      <c r="C35" s="23">
        <f>SUM(C36:C37)</f>
        <v>0</v>
      </c>
      <c r="D35" s="23">
        <f t="shared" ref="D35:H35" si="20">SUM(D36:D37)</f>
        <v>0</v>
      </c>
      <c r="E35" s="384">
        <f t="shared" si="15"/>
        <v>0</v>
      </c>
      <c r="F35" s="337" t="str">
        <f t="shared" si="16"/>
        <v>-</v>
      </c>
      <c r="G35" s="23">
        <f t="shared" si="20"/>
        <v>0</v>
      </c>
      <c r="H35" s="23">
        <f t="shared" si="20"/>
        <v>0</v>
      </c>
      <c r="I35" s="384">
        <f t="shared" si="17"/>
        <v>0</v>
      </c>
      <c r="J35" s="337" t="str">
        <f t="shared" si="18"/>
        <v>-</v>
      </c>
    </row>
    <row r="36" spans="1:10" x14ac:dyDescent="0.2">
      <c r="A36" s="38" t="s">
        <v>253</v>
      </c>
      <c r="B36" s="86"/>
      <c r="C36" s="247"/>
      <c r="D36" s="247"/>
      <c r="E36" s="162">
        <f t="shared" si="15"/>
        <v>0</v>
      </c>
      <c r="F36" s="317" t="str">
        <f t="shared" si="16"/>
        <v>-</v>
      </c>
      <c r="G36" s="247"/>
      <c r="H36" s="247"/>
      <c r="I36" s="162">
        <f t="shared" si="17"/>
        <v>0</v>
      </c>
      <c r="J36" s="317" t="str">
        <f t="shared" si="18"/>
        <v>-</v>
      </c>
    </row>
    <row r="37" spans="1:10" x14ac:dyDescent="0.2">
      <c r="A37" s="38" t="s">
        <v>255</v>
      </c>
      <c r="B37" s="86"/>
      <c r="C37" s="247"/>
      <c r="D37" s="247"/>
      <c r="E37" s="162">
        <f t="shared" si="15"/>
        <v>0</v>
      </c>
      <c r="F37" s="317" t="str">
        <f t="shared" si="16"/>
        <v>-</v>
      </c>
      <c r="G37" s="247"/>
      <c r="H37" s="247"/>
      <c r="I37" s="162">
        <f t="shared" si="17"/>
        <v>0</v>
      </c>
      <c r="J37" s="317" t="str">
        <f t="shared" si="18"/>
        <v>-</v>
      </c>
    </row>
    <row r="38" spans="1:10" s="4" customFormat="1" x14ac:dyDescent="0.2">
      <c r="A38" s="85" t="s">
        <v>136</v>
      </c>
      <c r="B38" s="52"/>
      <c r="C38" s="19">
        <f t="shared" ref="C38:H38" si="21">C20+C24+C35</f>
        <v>0</v>
      </c>
      <c r="D38" s="19">
        <f t="shared" si="21"/>
        <v>0</v>
      </c>
      <c r="E38" s="55">
        <f t="shared" si="15"/>
        <v>0</v>
      </c>
      <c r="F38" s="325" t="str">
        <f t="shared" si="16"/>
        <v>-</v>
      </c>
      <c r="G38" s="19">
        <f t="shared" si="21"/>
        <v>0</v>
      </c>
      <c r="H38" s="19">
        <f t="shared" si="21"/>
        <v>0</v>
      </c>
      <c r="I38" s="55">
        <f t="shared" si="17"/>
        <v>0</v>
      </c>
      <c r="J38" s="325" t="str">
        <f t="shared" si="18"/>
        <v>-</v>
      </c>
    </row>
    <row r="39" spans="1:10" x14ac:dyDescent="0.2">
      <c r="B39" s="2"/>
      <c r="C39" s="10"/>
      <c r="D39" s="10"/>
      <c r="E39" s="10"/>
      <c r="F39" s="342"/>
      <c r="G39" s="10"/>
      <c r="H39" s="10"/>
      <c r="I39" s="2"/>
      <c r="J39" s="342"/>
    </row>
    <row r="40" spans="1:10" x14ac:dyDescent="0.2">
      <c r="A40" s="237" t="s">
        <v>131</v>
      </c>
      <c r="B40" s="93"/>
      <c r="C40" s="188" t="str">
        <f t="shared" ref="C40:J40" si="22">IFERROR(C34/C38,"-")</f>
        <v>-</v>
      </c>
      <c r="D40" s="188" t="str">
        <f t="shared" si="22"/>
        <v>-</v>
      </c>
      <c r="E40" s="188" t="str">
        <f t="shared" si="22"/>
        <v>-</v>
      </c>
      <c r="F40" s="390" t="str">
        <f t="shared" si="22"/>
        <v>-</v>
      </c>
      <c r="G40" s="188" t="str">
        <f t="shared" si="22"/>
        <v>-</v>
      </c>
      <c r="H40" s="189" t="str">
        <f t="shared" si="22"/>
        <v>-</v>
      </c>
      <c r="I40" s="190" t="str">
        <f t="shared" si="22"/>
        <v>-</v>
      </c>
      <c r="J40" s="389" t="str">
        <f t="shared" si="22"/>
        <v>-</v>
      </c>
    </row>
    <row r="42" spans="1:10" x14ac:dyDescent="0.2">
      <c r="A42" s="396" t="s">
        <v>256</v>
      </c>
      <c r="B42" s="398"/>
      <c r="C42" s="403" t="s">
        <v>288</v>
      </c>
      <c r="D42" s="404"/>
      <c r="E42" s="403" t="s">
        <v>292</v>
      </c>
      <c r="F42" s="404"/>
      <c r="G42" s="3" t="s">
        <v>291</v>
      </c>
      <c r="H42" s="98" t="s">
        <v>288</v>
      </c>
      <c r="I42" s="403" t="s">
        <v>295</v>
      </c>
      <c r="J42" s="404"/>
    </row>
    <row r="43" spans="1:10" x14ac:dyDescent="0.2">
      <c r="A43" s="397"/>
      <c r="B43" s="399"/>
      <c r="C43" s="238" t="s">
        <v>289</v>
      </c>
      <c r="D43" s="150" t="s">
        <v>290</v>
      </c>
      <c r="E43" s="238" t="s">
        <v>293</v>
      </c>
      <c r="F43" s="343" t="s">
        <v>294</v>
      </c>
      <c r="G43" s="405" t="s">
        <v>289</v>
      </c>
      <c r="H43" s="406"/>
      <c r="I43" s="238" t="s">
        <v>293</v>
      </c>
      <c r="J43" s="343" t="s">
        <v>294</v>
      </c>
    </row>
    <row r="44" spans="1:10" x14ac:dyDescent="0.2">
      <c r="A44" s="235" t="s">
        <v>257</v>
      </c>
      <c r="B44" s="7"/>
      <c r="C44" s="303" t="str">
        <f>IFERROR(C13/(C38-C34),"-")</f>
        <v>-</v>
      </c>
      <c r="D44" s="385" t="str">
        <f t="shared" ref="D44:H44" si="23">IFERROR(D13/(D38-D34),"-")</f>
        <v>-</v>
      </c>
      <c r="E44" s="386" t="str">
        <f t="shared" ref="E44:E51" si="24">IFERROR(D44-C44,"-")</f>
        <v>-</v>
      </c>
      <c r="F44" s="316" t="str">
        <f t="shared" ref="F44:F51" si="25">IFERROR(D44/C44-1,"-")</f>
        <v>-</v>
      </c>
      <c r="G44" s="303" t="str">
        <f t="shared" si="23"/>
        <v>-</v>
      </c>
      <c r="H44" s="385" t="str">
        <f t="shared" si="23"/>
        <v>-</v>
      </c>
      <c r="I44" s="386" t="str">
        <f t="shared" ref="I44:I51" si="26">IFERROR(H44-G44,"-")</f>
        <v>-</v>
      </c>
      <c r="J44" s="316" t="str">
        <f t="shared" ref="J44:J51" si="27">IFERROR(H44/G44-1,"-")</f>
        <v>-</v>
      </c>
    </row>
    <row r="45" spans="1:10" x14ac:dyDescent="0.2">
      <c r="A45" s="38" t="s">
        <v>258</v>
      </c>
      <c r="B45" s="86"/>
      <c r="C45" s="304" t="str">
        <f>IFERROR(C13/C9,"-")</f>
        <v>-</v>
      </c>
      <c r="D45" s="304" t="str">
        <f t="shared" ref="D45:H45" si="28">IFERROR(D13/D9,"-")</f>
        <v>-</v>
      </c>
      <c r="E45" s="387" t="str">
        <f t="shared" si="24"/>
        <v>-</v>
      </c>
      <c r="F45" s="317" t="str">
        <f t="shared" si="25"/>
        <v>-</v>
      </c>
      <c r="G45" s="304" t="str">
        <f t="shared" si="28"/>
        <v>-</v>
      </c>
      <c r="H45" s="304" t="str">
        <f t="shared" si="28"/>
        <v>-</v>
      </c>
      <c r="I45" s="387" t="str">
        <f t="shared" si="26"/>
        <v>-</v>
      </c>
      <c r="J45" s="317" t="str">
        <f t="shared" si="27"/>
        <v>-</v>
      </c>
    </row>
    <row r="46" spans="1:10" x14ac:dyDescent="0.2">
      <c r="A46" s="38" t="s">
        <v>259</v>
      </c>
      <c r="B46" s="86"/>
      <c r="C46" s="304" t="str">
        <f>IFERROR((C38-C34)/C9,"-")</f>
        <v>-</v>
      </c>
      <c r="D46" s="304" t="str">
        <f>IFERROR((D38-D34)/D9,"-")</f>
        <v>-</v>
      </c>
      <c r="E46" s="387" t="str">
        <f>IFERROR(D46-C46,"-")</f>
        <v>-</v>
      </c>
      <c r="F46" s="317" t="str">
        <f>IFERROR(D46/C46-1,"-")</f>
        <v>-</v>
      </c>
      <c r="G46" s="304" t="str">
        <f>IFERROR((G38-G34)/G9,"-")</f>
        <v>-</v>
      </c>
      <c r="H46" s="304" t="str">
        <f>IFERROR((H38-H34)/H9,"-")</f>
        <v>-</v>
      </c>
      <c r="I46" s="387" t="str">
        <f>IFERROR(H46-G46,"-")</f>
        <v>-</v>
      </c>
      <c r="J46" s="317" t="str">
        <f>IFERROR(H46/G46-1,"-")</f>
        <v>-</v>
      </c>
    </row>
    <row r="47" spans="1:10" x14ac:dyDescent="0.2">
      <c r="A47" s="38" t="s">
        <v>305</v>
      </c>
      <c r="B47" s="86"/>
      <c r="C47" s="304" t="str">
        <f>IFERROR(C$13/('7. UO'!C$110+'5. SousTraitance'!C$7+'5. SousTraitance'!C$9+'5. SousTraitance'!C$11+'5. SousTraitance'!C$13+'5. SousTraitance'!C$15),"-")</f>
        <v>-</v>
      </c>
      <c r="D47" s="304" t="str">
        <f>IFERROR(D$13/('7. UO'!D$110+'5. SousTraitance'!D$7+'5. SousTraitance'!D$9+'5. SousTraitance'!D$11+'5. SousTraitance'!D$13+'5. SousTraitance'!D$15),"-")</f>
        <v>-</v>
      </c>
      <c r="E47" s="387" t="str">
        <f t="shared" si="24"/>
        <v>-</v>
      </c>
      <c r="F47" s="317" t="str">
        <f t="shared" si="25"/>
        <v>-</v>
      </c>
      <c r="G47" s="304" t="str">
        <f>IFERROR(G$13/('7. UO'!G$110+'5. SousTraitance'!G$7+'5. SousTraitance'!G$9+'5. SousTraitance'!G$11+'5. SousTraitance'!G$13+'5. SousTraitance'!G$15),"-")</f>
        <v>-</v>
      </c>
      <c r="H47" s="304" t="str">
        <f>IFERROR(H$13/('7. UO'!H$110+'5. SousTraitance'!H$7+'5. SousTraitance'!H$9+'5. SousTraitance'!H$11+'5. SousTraitance'!H$13+'5. SousTraitance'!H$15),"-")</f>
        <v>-</v>
      </c>
      <c r="I47" s="387" t="str">
        <f t="shared" si="26"/>
        <v>-</v>
      </c>
      <c r="J47" s="317" t="str">
        <f t="shared" si="27"/>
        <v>-</v>
      </c>
    </row>
    <row r="48" spans="1:10" x14ac:dyDescent="0.2">
      <c r="A48" s="38" t="s">
        <v>306</v>
      </c>
      <c r="B48" s="86"/>
      <c r="C48" s="304" t="str">
        <f>IFERROR(C$13/('7. UO'!C$17+'5. SousTraitance'!C$7+'5. SousTraitance'!C$9+'5. SousTraitance'!C$11+'5. SousTraitance'!C$13+'5. SousTraitance'!C$15),"-")</f>
        <v>-</v>
      </c>
      <c r="D48" s="304" t="str">
        <f>IFERROR(D$13/('7. UO'!D$17+'5. SousTraitance'!D$7+'5. SousTraitance'!D$9+'5. SousTraitance'!D$11+'5. SousTraitance'!D$13+'5. SousTraitance'!D$15),"-")</f>
        <v>-</v>
      </c>
      <c r="E48" s="387" t="str">
        <f t="shared" ref="E48" si="29">IFERROR(D48-C48,"-")</f>
        <v>-</v>
      </c>
      <c r="F48" s="317" t="str">
        <f t="shared" ref="F48" si="30">IFERROR(D48/C48-1,"-")</f>
        <v>-</v>
      </c>
      <c r="G48" s="304" t="str">
        <f>IFERROR(G$13/('7. UO'!G$17+'5. SousTraitance'!G$7+'5. SousTraitance'!G$9+'5. SousTraitance'!G$11+'5. SousTraitance'!G$13+'5. SousTraitance'!G$15),"-")</f>
        <v>-</v>
      </c>
      <c r="H48" s="304" t="str">
        <f>IFERROR(H$13/('7. UO'!H$17+'5. SousTraitance'!H$7+'5. SousTraitance'!H$9+'5. SousTraitance'!H$11+'5. SousTraitance'!H$13+'5. SousTraitance'!H$15),"-")</f>
        <v>-</v>
      </c>
      <c r="I48" s="387" t="str">
        <f t="shared" ref="I48" si="31">IFERROR(H48-G48,"-")</f>
        <v>-</v>
      </c>
      <c r="J48" s="317" t="str">
        <f t="shared" ref="J48" si="32">IFERROR(H48/G48-1,"-")</f>
        <v>-</v>
      </c>
    </row>
    <row r="49" spans="1:10" x14ac:dyDescent="0.2">
      <c r="A49" s="38" t="s">
        <v>307</v>
      </c>
      <c r="B49" s="86"/>
      <c r="C49" s="304" t="str">
        <f>IFERROR(C$9/('7. UO'!C$110+'5. SousTraitance'!C$7+'5. SousTraitance'!C$9+'5. SousTraitance'!C$11+'5. SousTraitance'!C$13+'5. SousTraitance'!C$15),"-")</f>
        <v>-</v>
      </c>
      <c r="D49" s="304" t="str">
        <f>IFERROR(D$9/('7. UO'!D$110+'5. SousTraitance'!D$7+'5. SousTraitance'!D$9+'5. SousTraitance'!D$11+'5. SousTraitance'!D$13+'5. SousTraitance'!D$15),"-")</f>
        <v>-</v>
      </c>
      <c r="E49" s="387" t="str">
        <f>IFERROR(D49-C49,"-")</f>
        <v>-</v>
      </c>
      <c r="F49" s="317" t="str">
        <f>IFERROR(D49/C49-1,"-")</f>
        <v>-</v>
      </c>
      <c r="G49" s="304" t="str">
        <f>IFERROR(G$9/('7. UO'!G$110+'5. SousTraitance'!G$7+'5. SousTraitance'!G$9+'5. SousTraitance'!G$11+'5. SousTraitance'!G$13+'5. SousTraitance'!G$15),"-")</f>
        <v>-</v>
      </c>
      <c r="H49" s="304" t="str">
        <f>IFERROR(H$9/('7. UO'!H$110+'5. SousTraitance'!H$7+'5. SousTraitance'!H$9+'5. SousTraitance'!H$11+'5. SousTraitance'!H$13+'5. SousTraitance'!H$15),"-")</f>
        <v>-</v>
      </c>
      <c r="I49" s="387" t="str">
        <f>IFERROR(H49-G49,"-")</f>
        <v>-</v>
      </c>
      <c r="J49" s="317" t="str">
        <f>IFERROR(H49/G49-1,"-")</f>
        <v>-</v>
      </c>
    </row>
    <row r="50" spans="1:10" x14ac:dyDescent="0.2">
      <c r="A50" s="38" t="s">
        <v>308</v>
      </c>
      <c r="B50" s="86"/>
      <c r="C50" s="304" t="str">
        <f>IFERROR(C$9/('7. UO'!C$17+'5. SousTraitance'!C$7+'5. SousTraitance'!C$9+'5. SousTraitance'!C$11+'5. SousTraitance'!C$13+'5. SousTraitance'!C$15),"-")</f>
        <v>-</v>
      </c>
      <c r="D50" s="304" t="str">
        <f>IFERROR(D$9/('7. UO'!D$17+'5. SousTraitance'!D$7+'5. SousTraitance'!D$9+'5. SousTraitance'!D$11+'5. SousTraitance'!D$13+'5. SousTraitance'!D$15),"-")</f>
        <v>-</v>
      </c>
      <c r="E50" s="387" t="str">
        <f>IFERROR(D50-C50,"-")</f>
        <v>-</v>
      </c>
      <c r="F50" s="317" t="str">
        <f>IFERROR(D50/C50-1,"-")</f>
        <v>-</v>
      </c>
      <c r="G50" s="304" t="str">
        <f>IFERROR(G$9/('7. UO'!G$17+'5. SousTraitance'!G$7+'5. SousTraitance'!G$9+'5. SousTraitance'!G$11+'5. SousTraitance'!G$13+'5. SousTraitance'!G$15),"-")</f>
        <v>-</v>
      </c>
      <c r="H50" s="304" t="str">
        <f>IFERROR(H$9/('7. UO'!H$17+'5. SousTraitance'!H$7+'5. SousTraitance'!H$9+'5. SousTraitance'!H$11+'5. SousTraitance'!H$13+'5. SousTraitance'!H$15),"-")</f>
        <v>-</v>
      </c>
      <c r="I50" s="387" t="str">
        <f>IFERROR(H50-G50,"-")</f>
        <v>-</v>
      </c>
      <c r="J50" s="317" t="str">
        <f>IFERROR(H50/G50-1,"-")</f>
        <v>-</v>
      </c>
    </row>
    <row r="51" spans="1:10" x14ac:dyDescent="0.2">
      <c r="A51" s="38" t="s">
        <v>309</v>
      </c>
      <c r="B51" s="86"/>
      <c r="C51" s="304" t="str">
        <f>IFERROR((C$38-C$34)/('7. UO'!C$110+'5. SousTraitance'!C$7+'5. SousTraitance'!C$9+'5. SousTraitance'!C$11+'5. SousTraitance'!C$13+'5. SousTraitance'!C$15),"-")</f>
        <v>-</v>
      </c>
      <c r="D51" s="304" t="str">
        <f>IFERROR((D$38-D$34)/('7. UO'!D$110+'5. SousTraitance'!D$7+'5. SousTraitance'!D$9+'5. SousTraitance'!D$11+'5. SousTraitance'!D$13+'5. SousTraitance'!D$15),"-")</f>
        <v>-</v>
      </c>
      <c r="E51" s="387" t="str">
        <f t="shared" si="24"/>
        <v>-</v>
      </c>
      <c r="F51" s="317" t="str">
        <f t="shared" si="25"/>
        <v>-</v>
      </c>
      <c r="G51" s="304" t="str">
        <f>IFERROR((G$38-G$34)/('7. UO'!G$110+'5. SousTraitance'!G$7+'5. SousTraitance'!G$9+'5. SousTraitance'!G$11+'5. SousTraitance'!G$13+'5. SousTraitance'!G$15),"-")</f>
        <v>-</v>
      </c>
      <c r="H51" s="304" t="str">
        <f>IFERROR((H$38-H$34)/('7. UO'!H$110+'5. SousTraitance'!H$7+'5. SousTraitance'!H$9+'5. SousTraitance'!H$11+'5. SousTraitance'!H$13+'5. SousTraitance'!H$15),"-")</f>
        <v>-</v>
      </c>
      <c r="I51" s="387" t="str">
        <f t="shared" si="26"/>
        <v>-</v>
      </c>
      <c r="J51" s="317" t="str">
        <f t="shared" si="27"/>
        <v>-</v>
      </c>
    </row>
    <row r="52" spans="1:10" x14ac:dyDescent="0.2">
      <c r="A52" s="38" t="s">
        <v>270</v>
      </c>
      <c r="B52" s="86"/>
      <c r="C52" s="304" t="str">
        <f>IFERROR((C$38-C$34-C$35)/('7. UO'!C$110),"-")</f>
        <v>-</v>
      </c>
      <c r="D52" s="304" t="str">
        <f>IFERROR((D$38-D$34-D$35)/('7. UO'!D$110),"-")</f>
        <v>-</v>
      </c>
      <c r="E52" s="387" t="str">
        <f t="shared" ref="E52:E55" si="33">IFERROR(D52-C52,"-")</f>
        <v>-</v>
      </c>
      <c r="F52" s="317" t="str">
        <f t="shared" ref="F52:F55" si="34">IFERROR(D52/C52-1,"-")</f>
        <v>-</v>
      </c>
      <c r="G52" s="304" t="str">
        <f>IFERROR((G$38-G$34-G$35)/('7. UO'!G$110),"-")</f>
        <v>-</v>
      </c>
      <c r="H52" s="304" t="str">
        <f>IFERROR((H$38-H$34-H$35)/('7. UO'!H$110),"-")</f>
        <v>-</v>
      </c>
      <c r="I52" s="387" t="str">
        <f t="shared" ref="I52:I55" si="35">IFERROR(H52-G52,"-")</f>
        <v>-</v>
      </c>
      <c r="J52" s="317" t="str">
        <f t="shared" ref="J52:J55" si="36">IFERROR(H52/G52-1,"-")</f>
        <v>-</v>
      </c>
    </row>
    <row r="53" spans="1:10" x14ac:dyDescent="0.2">
      <c r="A53" s="38" t="s">
        <v>310</v>
      </c>
      <c r="B53" s="86"/>
      <c r="C53" s="304" t="str">
        <f>IFERROR((C$35)/('5. SousTraitance'!C$7+'5. SousTraitance'!C$9+'5. SousTraitance'!C$11+'5. SousTraitance'!C$13+'5. SousTraitance'!C$15),"-")</f>
        <v>-</v>
      </c>
      <c r="D53" s="304" t="str">
        <f>IFERROR((D$35)/('5. SousTraitance'!D$7+'5. SousTraitance'!D$9+'5. SousTraitance'!D$11+'5. SousTraitance'!D$13+'5. SousTraitance'!D$15),"-")</f>
        <v>-</v>
      </c>
      <c r="E53" s="387" t="str">
        <f t="shared" si="33"/>
        <v>-</v>
      </c>
      <c r="F53" s="317" t="str">
        <f t="shared" si="34"/>
        <v>-</v>
      </c>
      <c r="G53" s="304" t="str">
        <f>IFERROR((G$35)/('5. SousTraitance'!G$7+'5. SousTraitance'!G$9+'5. SousTraitance'!G$11+'5. SousTraitance'!G$13+'5. SousTraitance'!G$15),"-")</f>
        <v>-</v>
      </c>
      <c r="H53" s="304" t="str">
        <f>IFERROR((H$35)/('5. SousTraitance'!H$7+'5. SousTraitance'!H$9+'5. SousTraitance'!H$11+'5. SousTraitance'!H$13+'5. SousTraitance'!H$15),"-")</f>
        <v>-</v>
      </c>
      <c r="I53" s="387" t="str">
        <f t="shared" si="35"/>
        <v>-</v>
      </c>
      <c r="J53" s="317" t="str">
        <f t="shared" si="36"/>
        <v>-</v>
      </c>
    </row>
    <row r="54" spans="1:10" x14ac:dyDescent="0.2">
      <c r="A54" s="38" t="s">
        <v>311</v>
      </c>
      <c r="B54" s="86"/>
      <c r="C54" s="304" t="str">
        <f>IFERROR((C$38-C$34)/('7. UO'!C$17+'5. SousTraitance'!C$7+'5. SousTraitance'!C$9+'5. SousTraitance'!C$11+'5. SousTraitance'!C$13+'5. SousTraitance'!C$15),"-")</f>
        <v>-</v>
      </c>
      <c r="D54" s="304" t="str">
        <f>IFERROR((D$38-D$34)/('7. UO'!D$17+'5. SousTraitance'!D$7+'5. SousTraitance'!D$9+'5. SousTraitance'!D$11+'5. SousTraitance'!D$13+'5. SousTraitance'!D$15),"-")</f>
        <v>-</v>
      </c>
      <c r="E54" s="387" t="str">
        <f t="shared" si="33"/>
        <v>-</v>
      </c>
      <c r="F54" s="317" t="str">
        <f t="shared" si="34"/>
        <v>-</v>
      </c>
      <c r="G54" s="304" t="str">
        <f>IFERROR((G$38-G$34)/('7. UO'!G$17+'5. SousTraitance'!G$7+'5. SousTraitance'!G$9+'5. SousTraitance'!G$11+'5. SousTraitance'!G$13+'5. SousTraitance'!G$15),"-")</f>
        <v>-</v>
      </c>
      <c r="H54" s="304" t="str">
        <f>IFERROR((H$38-H$34)/('7. UO'!H$17+'5. SousTraitance'!H$7+'5. SousTraitance'!H$9+'5. SousTraitance'!H$11+'5. SousTraitance'!H$13+'5. SousTraitance'!H$15),"-")</f>
        <v>-</v>
      </c>
      <c r="I54" s="387" t="str">
        <f t="shared" si="35"/>
        <v>-</v>
      </c>
      <c r="J54" s="317" t="str">
        <f t="shared" si="36"/>
        <v>-</v>
      </c>
    </row>
    <row r="55" spans="1:10" x14ac:dyDescent="0.2">
      <c r="A55" s="38" t="s">
        <v>312</v>
      </c>
      <c r="B55" s="86"/>
      <c r="C55" s="304" t="str">
        <f>IFERROR((C$38-C$34-C$35)/('7. UO'!C$17),"-")</f>
        <v>-</v>
      </c>
      <c r="D55" s="304" t="str">
        <f>IFERROR((D$38-D$34-D$35)/('7. UO'!D$17),"-")</f>
        <v>-</v>
      </c>
      <c r="E55" s="387" t="str">
        <f t="shared" si="33"/>
        <v>-</v>
      </c>
      <c r="F55" s="317" t="str">
        <f t="shared" si="34"/>
        <v>-</v>
      </c>
      <c r="G55" s="304" t="str">
        <f>IFERROR((G$38-G$34-G$35)/('7. UO'!G$17),"-")</f>
        <v>-</v>
      </c>
      <c r="H55" s="304" t="str">
        <f>IFERROR((H$38-H$34-H$35)/('7. UO'!H$17),"-")</f>
        <v>-</v>
      </c>
      <c r="I55" s="387" t="str">
        <f t="shared" si="35"/>
        <v>-</v>
      </c>
      <c r="J55" s="317" t="str">
        <f t="shared" si="36"/>
        <v>-</v>
      </c>
    </row>
    <row r="56" spans="1:10" x14ac:dyDescent="0.2">
      <c r="A56" s="54" t="s">
        <v>313</v>
      </c>
      <c r="B56" s="14"/>
      <c r="C56" s="306" t="str">
        <f>IFERROR((C$35)/('5. SousTraitance'!C$7+'5. SousTraitance'!C$9+'5. SousTraitance'!C$11+'5. SousTraitance'!C$13+'5. SousTraitance'!C$15),"-")</f>
        <v>-</v>
      </c>
      <c r="D56" s="305" t="str">
        <f>IFERROR((D$35)/('5. SousTraitance'!D$7+'5. SousTraitance'!D$9+'5. SousTraitance'!D$11+'5. SousTraitance'!D$13+'5. SousTraitance'!D$15),"-")</f>
        <v>-</v>
      </c>
      <c r="E56" s="388" t="str">
        <f t="shared" ref="E56" si="37">IFERROR(D56-C56,"-")</f>
        <v>-</v>
      </c>
      <c r="F56" s="318" t="str">
        <f t="shared" ref="F56" si="38">IFERROR(D56/C56-1,"-")</f>
        <v>-</v>
      </c>
      <c r="G56" s="305" t="str">
        <f>IFERROR((G$35)/('5. SousTraitance'!G$7+'5. SousTraitance'!G$9+'5. SousTraitance'!G$11+'5. SousTraitance'!G$13+'5. SousTraitance'!G$15),"-")</f>
        <v>-</v>
      </c>
      <c r="H56" s="305" t="str">
        <f>IFERROR((H$35)/('5. SousTraitance'!H$7+'5. SousTraitance'!H$9+'5. SousTraitance'!H$11+'5. SousTraitance'!H$13+'5. SousTraitance'!H$15),"-")</f>
        <v>-</v>
      </c>
      <c r="I56" s="388" t="str">
        <f t="shared" ref="I56" si="39">IFERROR(H56-G56,"-")</f>
        <v>-</v>
      </c>
      <c r="J56" s="318" t="str">
        <f t="shared" ref="J56" si="40">IFERROR(H56/G56-1,"-")</f>
        <v>-</v>
      </c>
    </row>
  </sheetData>
  <mergeCells count="25">
    <mergeCell ref="G12:H12"/>
    <mergeCell ref="G43:H43"/>
    <mergeCell ref="C18:D18"/>
    <mergeCell ref="E18:F18"/>
    <mergeCell ref="I18:J18"/>
    <mergeCell ref="G19:H19"/>
    <mergeCell ref="C42:D42"/>
    <mergeCell ref="E42:F42"/>
    <mergeCell ref="I42:J42"/>
    <mergeCell ref="A42:A43"/>
    <mergeCell ref="B42:B43"/>
    <mergeCell ref="A1:J1"/>
    <mergeCell ref="A18:A19"/>
    <mergeCell ref="B18:B19"/>
    <mergeCell ref="B11:B12"/>
    <mergeCell ref="A11:A12"/>
    <mergeCell ref="A3:A4"/>
    <mergeCell ref="B3:B4"/>
    <mergeCell ref="C3:D3"/>
    <mergeCell ref="G4:H4"/>
    <mergeCell ref="E3:F3"/>
    <mergeCell ref="I3:J3"/>
    <mergeCell ref="C11:D11"/>
    <mergeCell ref="E11:F11"/>
    <mergeCell ref="I11:J11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&amp;L&amp;F&amp;R&amp;A</oddHeader>
    <oddFooter>&amp;L&amp;D&amp;C&amp;P/&amp;N&amp;R&amp;T</oddFooter>
  </headerFooter>
  <ignoredErrors>
    <ignoredError sqref="C16:D16 C20:D20 C24:D24 C9:D9 G9:H9 G16:H16 G20:H20 G24:H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view="pageBreakPreview" zoomScaleNormal="100" zoomScaleSheetLayoutView="100" workbookViewId="0">
      <selection sqref="A1:J1"/>
    </sheetView>
  </sheetViews>
  <sheetFormatPr baseColWidth="10" defaultColWidth="11.85546875" defaultRowHeight="12.75" outlineLevelCol="1" x14ac:dyDescent="0.2"/>
  <cols>
    <col min="1" max="1" width="52.85546875" style="2" customWidth="1"/>
    <col min="2" max="2" width="52.85546875" style="241" bestFit="1" customWidth="1" outlineLevel="1"/>
    <col min="3" max="5" width="10.140625" style="56" customWidth="1"/>
    <col min="6" max="6" width="10.140625" style="383" customWidth="1"/>
    <col min="7" max="8" width="10.28515625" style="56" customWidth="1"/>
    <col min="9" max="9" width="11.85546875" style="56" customWidth="1"/>
    <col min="10" max="10" width="11.85546875" style="383" customWidth="1"/>
    <col min="11" max="16384" width="11.85546875" style="383"/>
  </cols>
  <sheetData>
    <row r="1" spans="1:10" s="313" customFormat="1" x14ac:dyDescent="0.25">
      <c r="A1" s="400" t="s">
        <v>285</v>
      </c>
      <c r="B1" s="401"/>
      <c r="C1" s="401"/>
      <c r="D1" s="401"/>
      <c r="E1" s="401"/>
      <c r="F1" s="401"/>
      <c r="G1" s="401"/>
      <c r="H1" s="401"/>
      <c r="I1" s="401"/>
      <c r="J1" s="402"/>
    </row>
    <row r="2" spans="1:10" s="134" customFormat="1" ht="15" x14ac:dyDescent="0.25">
      <c r="A2"/>
      <c r="B2" s="242"/>
      <c r="C2"/>
      <c r="D2"/>
      <c r="E2"/>
      <c r="G2"/>
      <c r="H2"/>
      <c r="I2"/>
    </row>
    <row r="3" spans="1:10" s="391" customFormat="1" x14ac:dyDescent="0.25">
      <c r="A3" s="396" t="s">
        <v>217</v>
      </c>
      <c r="B3" s="398" t="s">
        <v>216</v>
      </c>
      <c r="C3" s="403" t="s">
        <v>288</v>
      </c>
      <c r="D3" s="404"/>
      <c r="E3" s="403" t="s">
        <v>292</v>
      </c>
      <c r="F3" s="404"/>
      <c r="G3" s="227" t="s">
        <v>291</v>
      </c>
      <c r="H3" s="230" t="s">
        <v>288</v>
      </c>
      <c r="I3" s="403" t="s">
        <v>295</v>
      </c>
      <c r="J3" s="404"/>
    </row>
    <row r="4" spans="1:10" s="392" customFormat="1" x14ac:dyDescent="0.25">
      <c r="A4" s="397"/>
      <c r="B4" s="399"/>
      <c r="C4" s="238" t="s">
        <v>289</v>
      </c>
      <c r="D4" s="150" t="s">
        <v>290</v>
      </c>
      <c r="E4" s="238" t="s">
        <v>293</v>
      </c>
      <c r="F4" s="343" t="s">
        <v>294</v>
      </c>
      <c r="G4" s="405" t="s">
        <v>289</v>
      </c>
      <c r="H4" s="406"/>
      <c r="I4" s="238" t="s">
        <v>293</v>
      </c>
      <c r="J4" s="343" t="s">
        <v>294</v>
      </c>
    </row>
    <row r="5" spans="1:10" s="393" customFormat="1" x14ac:dyDescent="0.25">
      <c r="A5" s="94" t="s">
        <v>36</v>
      </c>
      <c r="B5" s="50"/>
      <c r="C5" s="177">
        <f>SUM(C6:C22)</f>
        <v>0</v>
      </c>
      <c r="D5" s="175">
        <f t="shared" ref="D5:H5" si="0">SUM(D6:D22)</f>
        <v>0</v>
      </c>
      <c r="E5" s="319">
        <f t="shared" ref="E5:E30" si="1">IFERROR(D5-C5,"-")</f>
        <v>0</v>
      </c>
      <c r="F5" s="322" t="str">
        <f t="shared" ref="F5:F30" si="2">IFERROR(D5/C5-1,"-")</f>
        <v>-</v>
      </c>
      <c r="G5" s="175">
        <f t="shared" si="0"/>
        <v>0</v>
      </c>
      <c r="H5" s="176">
        <f t="shared" si="0"/>
        <v>0</v>
      </c>
      <c r="I5" s="335">
        <f t="shared" ref="I5:I30" si="3">IFERROR(H5-G5,"-")</f>
        <v>0</v>
      </c>
      <c r="J5" s="322" t="str">
        <f t="shared" ref="J5:J30" si="4">IFERROR(H5/G5-1,"-")</f>
        <v>-</v>
      </c>
    </row>
    <row r="6" spans="1:10" s="373" customFormat="1" x14ac:dyDescent="0.2">
      <c r="A6" s="31" t="s">
        <v>314</v>
      </c>
      <c r="B6" s="239" t="s">
        <v>316</v>
      </c>
      <c r="C6" s="246"/>
      <c r="D6" s="247"/>
      <c r="E6" s="162">
        <f t="shared" si="1"/>
        <v>0</v>
      </c>
      <c r="F6" s="317" t="str">
        <f t="shared" si="2"/>
        <v>-</v>
      </c>
      <c r="G6" s="247"/>
      <c r="H6" s="248"/>
      <c r="I6" s="162">
        <f t="shared" si="3"/>
        <v>0</v>
      </c>
      <c r="J6" s="317" t="str">
        <f t="shared" si="4"/>
        <v>-</v>
      </c>
    </row>
    <row r="7" spans="1:10" s="373" customFormat="1" x14ac:dyDescent="0.2">
      <c r="A7" s="31" t="s">
        <v>315</v>
      </c>
      <c r="B7" s="239" t="s">
        <v>317</v>
      </c>
      <c r="C7" s="246"/>
      <c r="D7" s="247"/>
      <c r="E7" s="162">
        <f t="shared" si="1"/>
        <v>0</v>
      </c>
      <c r="F7" s="317" t="str">
        <f t="shared" si="2"/>
        <v>-</v>
      </c>
      <c r="G7" s="247"/>
      <c r="H7" s="248"/>
      <c r="I7" s="162">
        <f t="shared" si="3"/>
        <v>0</v>
      </c>
      <c r="J7" s="317" t="str">
        <f t="shared" si="4"/>
        <v>-</v>
      </c>
    </row>
    <row r="8" spans="1:10" s="373" customFormat="1" x14ac:dyDescent="0.2">
      <c r="A8" s="31" t="s">
        <v>138</v>
      </c>
      <c r="B8" s="239" t="s">
        <v>316</v>
      </c>
      <c r="C8" s="246"/>
      <c r="D8" s="247"/>
      <c r="E8" s="162">
        <f t="shared" si="1"/>
        <v>0</v>
      </c>
      <c r="F8" s="317" t="str">
        <f t="shared" si="2"/>
        <v>-</v>
      </c>
      <c r="G8" s="247"/>
      <c r="H8" s="248"/>
      <c r="I8" s="162">
        <f t="shared" si="3"/>
        <v>0</v>
      </c>
      <c r="J8" s="317" t="str">
        <f t="shared" si="4"/>
        <v>-</v>
      </c>
    </row>
    <row r="9" spans="1:10" s="373" customFormat="1" x14ac:dyDescent="0.2">
      <c r="A9" s="31" t="s">
        <v>29</v>
      </c>
      <c r="B9" s="239" t="s">
        <v>316</v>
      </c>
      <c r="C9" s="246"/>
      <c r="D9" s="247"/>
      <c r="E9" s="162">
        <f t="shared" si="1"/>
        <v>0</v>
      </c>
      <c r="F9" s="317" t="str">
        <f t="shared" si="2"/>
        <v>-</v>
      </c>
      <c r="G9" s="247"/>
      <c r="H9" s="248"/>
      <c r="I9" s="162">
        <f t="shared" si="3"/>
        <v>0</v>
      </c>
      <c r="J9" s="317" t="str">
        <f t="shared" si="4"/>
        <v>-</v>
      </c>
    </row>
    <row r="10" spans="1:10" s="373" customFormat="1" x14ac:dyDescent="0.2">
      <c r="A10" s="31" t="s">
        <v>139</v>
      </c>
      <c r="B10" s="239" t="s">
        <v>316</v>
      </c>
      <c r="C10" s="246"/>
      <c r="D10" s="247"/>
      <c r="E10" s="162">
        <f t="shared" si="1"/>
        <v>0</v>
      </c>
      <c r="F10" s="317" t="str">
        <f t="shared" si="2"/>
        <v>-</v>
      </c>
      <c r="G10" s="247"/>
      <c r="H10" s="248"/>
      <c r="I10" s="162">
        <f t="shared" si="3"/>
        <v>0</v>
      </c>
      <c r="J10" s="317" t="str">
        <f t="shared" si="4"/>
        <v>-</v>
      </c>
    </row>
    <row r="11" spans="1:10" s="373" customFormat="1" x14ac:dyDescent="0.2">
      <c r="A11" s="31" t="s">
        <v>140</v>
      </c>
      <c r="B11" s="239" t="s">
        <v>316</v>
      </c>
      <c r="C11" s="246"/>
      <c r="D11" s="247"/>
      <c r="E11" s="162">
        <f t="shared" si="1"/>
        <v>0</v>
      </c>
      <c r="F11" s="317" t="str">
        <f t="shared" si="2"/>
        <v>-</v>
      </c>
      <c r="G11" s="247"/>
      <c r="H11" s="248"/>
      <c r="I11" s="162">
        <f t="shared" si="3"/>
        <v>0</v>
      </c>
      <c r="J11" s="317" t="str">
        <f t="shared" si="4"/>
        <v>-</v>
      </c>
    </row>
    <row r="12" spans="1:10" s="373" customFormat="1" x14ac:dyDescent="0.2">
      <c r="A12" s="31" t="s">
        <v>7</v>
      </c>
      <c r="B12" s="239" t="s">
        <v>318</v>
      </c>
      <c r="C12" s="246"/>
      <c r="D12" s="247"/>
      <c r="E12" s="162">
        <f t="shared" si="1"/>
        <v>0</v>
      </c>
      <c r="F12" s="317" t="str">
        <f t="shared" si="2"/>
        <v>-</v>
      </c>
      <c r="G12" s="247"/>
      <c r="H12" s="248"/>
      <c r="I12" s="162">
        <f t="shared" si="3"/>
        <v>0</v>
      </c>
      <c r="J12" s="317" t="str">
        <f t="shared" si="4"/>
        <v>-</v>
      </c>
    </row>
    <row r="13" spans="1:10" s="373" customFormat="1" x14ac:dyDescent="0.2">
      <c r="A13" s="31" t="s">
        <v>139</v>
      </c>
      <c r="B13" s="239" t="s">
        <v>145</v>
      </c>
      <c r="C13" s="246"/>
      <c r="D13" s="247"/>
      <c r="E13" s="162">
        <f t="shared" si="1"/>
        <v>0</v>
      </c>
      <c r="F13" s="317" t="str">
        <f t="shared" si="2"/>
        <v>-</v>
      </c>
      <c r="G13" s="247"/>
      <c r="H13" s="248"/>
      <c r="I13" s="162">
        <f t="shared" si="3"/>
        <v>0</v>
      </c>
      <c r="J13" s="317" t="str">
        <f t="shared" si="4"/>
        <v>-</v>
      </c>
    </row>
    <row r="14" spans="1:10" s="373" customFormat="1" x14ac:dyDescent="0.2">
      <c r="A14" s="31" t="s">
        <v>140</v>
      </c>
      <c r="B14" s="239" t="s">
        <v>145</v>
      </c>
      <c r="C14" s="246"/>
      <c r="D14" s="247"/>
      <c r="E14" s="162">
        <f t="shared" si="1"/>
        <v>0</v>
      </c>
      <c r="F14" s="317" t="str">
        <f t="shared" si="2"/>
        <v>-</v>
      </c>
      <c r="G14" s="247"/>
      <c r="H14" s="248"/>
      <c r="I14" s="162">
        <f t="shared" si="3"/>
        <v>0</v>
      </c>
      <c r="J14" s="317" t="str">
        <f t="shared" si="4"/>
        <v>-</v>
      </c>
    </row>
    <row r="15" spans="1:10" s="373" customFormat="1" x14ac:dyDescent="0.2">
      <c r="A15" s="31" t="s">
        <v>141</v>
      </c>
      <c r="B15" s="239" t="s">
        <v>319</v>
      </c>
      <c r="C15" s="246"/>
      <c r="D15" s="247"/>
      <c r="E15" s="162">
        <f t="shared" si="1"/>
        <v>0</v>
      </c>
      <c r="F15" s="317" t="str">
        <f t="shared" si="2"/>
        <v>-</v>
      </c>
      <c r="G15" s="247"/>
      <c r="H15" s="248"/>
      <c r="I15" s="162">
        <f t="shared" si="3"/>
        <v>0</v>
      </c>
      <c r="J15" s="317" t="str">
        <f t="shared" si="4"/>
        <v>-</v>
      </c>
    </row>
    <row r="16" spans="1:10" s="373" customFormat="1" x14ac:dyDescent="0.2">
      <c r="A16" s="31" t="s">
        <v>142</v>
      </c>
      <c r="B16" s="239" t="s">
        <v>324</v>
      </c>
      <c r="C16" s="246"/>
      <c r="D16" s="247"/>
      <c r="E16" s="162">
        <f t="shared" si="1"/>
        <v>0</v>
      </c>
      <c r="F16" s="317" t="str">
        <f t="shared" si="2"/>
        <v>-</v>
      </c>
      <c r="G16" s="247"/>
      <c r="H16" s="248"/>
      <c r="I16" s="162">
        <f t="shared" si="3"/>
        <v>0</v>
      </c>
      <c r="J16" s="317" t="str">
        <f t="shared" si="4"/>
        <v>-</v>
      </c>
    </row>
    <row r="17" spans="1:10" s="373" customFormat="1" x14ac:dyDescent="0.2">
      <c r="A17" s="31" t="s">
        <v>143</v>
      </c>
      <c r="B17" s="239" t="s">
        <v>324</v>
      </c>
      <c r="C17" s="246"/>
      <c r="D17" s="247"/>
      <c r="E17" s="162">
        <f t="shared" si="1"/>
        <v>0</v>
      </c>
      <c r="F17" s="317" t="str">
        <f t="shared" si="2"/>
        <v>-</v>
      </c>
      <c r="G17" s="247"/>
      <c r="H17" s="248"/>
      <c r="I17" s="162">
        <f t="shared" si="3"/>
        <v>0</v>
      </c>
      <c r="J17" s="317" t="str">
        <f t="shared" si="4"/>
        <v>-</v>
      </c>
    </row>
    <row r="18" spans="1:10" s="373" customFormat="1" x14ac:dyDescent="0.2">
      <c r="A18" s="31" t="s">
        <v>144</v>
      </c>
      <c r="B18" s="239" t="s">
        <v>146</v>
      </c>
      <c r="C18" s="246"/>
      <c r="D18" s="247"/>
      <c r="E18" s="162">
        <f t="shared" ref="E18:E19" si="5">IFERROR(D18-C18,"-")</f>
        <v>0</v>
      </c>
      <c r="F18" s="317" t="str">
        <f t="shared" ref="F18:F19" si="6">IFERROR(D18/C18-1,"-")</f>
        <v>-</v>
      </c>
      <c r="G18" s="247"/>
      <c r="H18" s="248"/>
      <c r="I18" s="162">
        <f t="shared" ref="I18:I19" si="7">IFERROR(H18-G18,"-")</f>
        <v>0</v>
      </c>
      <c r="J18" s="317" t="str">
        <f t="shared" ref="J18:J19" si="8">IFERROR(H18/G18-1,"-")</f>
        <v>-</v>
      </c>
    </row>
    <row r="19" spans="1:10" s="373" customFormat="1" x14ac:dyDescent="0.2">
      <c r="A19" s="31" t="s">
        <v>320</v>
      </c>
      <c r="B19" s="239" t="s">
        <v>325</v>
      </c>
      <c r="C19" s="246"/>
      <c r="D19" s="247"/>
      <c r="E19" s="162">
        <f t="shared" si="5"/>
        <v>0</v>
      </c>
      <c r="F19" s="317" t="str">
        <f t="shared" si="6"/>
        <v>-</v>
      </c>
      <c r="G19" s="247"/>
      <c r="H19" s="248"/>
      <c r="I19" s="162">
        <f t="shared" si="7"/>
        <v>0</v>
      </c>
      <c r="J19" s="317" t="str">
        <f t="shared" si="8"/>
        <v>-</v>
      </c>
    </row>
    <row r="20" spans="1:10" s="373" customFormat="1" x14ac:dyDescent="0.2">
      <c r="A20" s="31" t="s">
        <v>321</v>
      </c>
      <c r="B20" s="239" t="s">
        <v>325</v>
      </c>
      <c r="C20" s="246"/>
      <c r="D20" s="247"/>
      <c r="E20" s="162">
        <f t="shared" si="1"/>
        <v>0</v>
      </c>
      <c r="F20" s="317" t="str">
        <f t="shared" si="2"/>
        <v>-</v>
      </c>
      <c r="G20" s="247"/>
      <c r="H20" s="248"/>
      <c r="I20" s="162">
        <f t="shared" si="3"/>
        <v>0</v>
      </c>
      <c r="J20" s="317" t="str">
        <f t="shared" si="4"/>
        <v>-</v>
      </c>
    </row>
    <row r="21" spans="1:10" s="373" customFormat="1" x14ac:dyDescent="0.2">
      <c r="A21" s="31" t="s">
        <v>322</v>
      </c>
      <c r="B21" s="239" t="s">
        <v>147</v>
      </c>
      <c r="C21" s="246"/>
      <c r="D21" s="247"/>
      <c r="E21" s="162">
        <f t="shared" si="1"/>
        <v>0</v>
      </c>
      <c r="F21" s="317" t="str">
        <f t="shared" si="2"/>
        <v>-</v>
      </c>
      <c r="G21" s="247"/>
      <c r="H21" s="248"/>
      <c r="I21" s="162">
        <f t="shared" si="3"/>
        <v>0</v>
      </c>
      <c r="J21" s="317" t="str">
        <f t="shared" si="4"/>
        <v>-</v>
      </c>
    </row>
    <row r="22" spans="1:10" s="373" customFormat="1" x14ac:dyDescent="0.2">
      <c r="A22" s="31" t="s">
        <v>323</v>
      </c>
      <c r="B22" s="240" t="s">
        <v>147</v>
      </c>
      <c r="C22" s="246"/>
      <c r="D22" s="247"/>
      <c r="E22" s="162">
        <f t="shared" si="1"/>
        <v>0</v>
      </c>
      <c r="F22" s="317" t="str">
        <f t="shared" si="2"/>
        <v>-</v>
      </c>
      <c r="G22" s="247"/>
      <c r="H22" s="248"/>
      <c r="I22" s="162">
        <f t="shared" si="3"/>
        <v>0</v>
      </c>
      <c r="J22" s="317" t="str">
        <f t="shared" si="4"/>
        <v>-</v>
      </c>
    </row>
    <row r="23" spans="1:10" s="393" customFormat="1" x14ac:dyDescent="0.25">
      <c r="A23" s="94" t="s">
        <v>212</v>
      </c>
      <c r="B23" s="50"/>
      <c r="C23" s="249"/>
      <c r="D23" s="250"/>
      <c r="E23" s="319">
        <f t="shared" si="1"/>
        <v>0</v>
      </c>
      <c r="F23" s="322" t="str">
        <f t="shared" si="2"/>
        <v>-</v>
      </c>
      <c r="G23" s="250"/>
      <c r="H23" s="251"/>
      <c r="I23" s="319">
        <f t="shared" si="3"/>
        <v>0</v>
      </c>
      <c r="J23" s="322" t="str">
        <f t="shared" si="4"/>
        <v>-</v>
      </c>
    </row>
    <row r="24" spans="1:10" s="393" customFormat="1" x14ac:dyDescent="0.25">
      <c r="A24" s="94" t="s">
        <v>304</v>
      </c>
      <c r="B24" s="50"/>
      <c r="C24" s="249"/>
      <c r="D24" s="250"/>
      <c r="E24" s="319">
        <f t="shared" ref="E24" si="9">IFERROR(D24-C24,"-")</f>
        <v>0</v>
      </c>
      <c r="F24" s="322" t="str">
        <f t="shared" ref="F24" si="10">IFERROR(D24/C24-1,"-")</f>
        <v>-</v>
      </c>
      <c r="G24" s="250"/>
      <c r="H24" s="251"/>
      <c r="I24" s="319">
        <f t="shared" ref="I24" si="11">IFERROR(H24-G24,"-")</f>
        <v>0</v>
      </c>
      <c r="J24" s="322" t="str">
        <f t="shared" ref="J24" si="12">IFERROR(H24/G24-1,"-")</f>
        <v>-</v>
      </c>
    </row>
    <row r="25" spans="1:10" s="393" customFormat="1" x14ac:dyDescent="0.25">
      <c r="A25" s="94" t="s">
        <v>286</v>
      </c>
      <c r="B25" s="50"/>
      <c r="C25" s="249"/>
      <c r="D25" s="250"/>
      <c r="E25" s="319">
        <f t="shared" si="1"/>
        <v>0</v>
      </c>
      <c r="F25" s="322" t="str">
        <f t="shared" si="2"/>
        <v>-</v>
      </c>
      <c r="G25" s="250"/>
      <c r="H25" s="251"/>
      <c r="I25" s="319">
        <f t="shared" si="3"/>
        <v>0</v>
      </c>
      <c r="J25" s="322" t="str">
        <f t="shared" si="4"/>
        <v>-</v>
      </c>
    </row>
    <row r="26" spans="1:10" s="394" customFormat="1" x14ac:dyDescent="0.25">
      <c r="A26" s="94" t="s">
        <v>149</v>
      </c>
      <c r="B26" s="243"/>
      <c r="C26" s="145">
        <f>C27+C28</f>
        <v>0</v>
      </c>
      <c r="D26" s="233">
        <f>D27+D28</f>
        <v>0</v>
      </c>
      <c r="E26" s="381">
        <f t="shared" si="1"/>
        <v>0</v>
      </c>
      <c r="F26" s="337" t="str">
        <f t="shared" si="2"/>
        <v>-</v>
      </c>
      <c r="G26" s="233">
        <f>G27+G28</f>
        <v>0</v>
      </c>
      <c r="H26" s="234">
        <f>H27+H28</f>
        <v>0</v>
      </c>
      <c r="I26" s="381">
        <f t="shared" si="3"/>
        <v>0</v>
      </c>
      <c r="J26" s="337" t="str">
        <f t="shared" si="4"/>
        <v>-</v>
      </c>
    </row>
    <row r="27" spans="1:10" s="395" customFormat="1" x14ac:dyDescent="0.25">
      <c r="A27" s="95" t="s">
        <v>148</v>
      </c>
      <c r="B27" s="244"/>
      <c r="C27" s="265"/>
      <c r="D27" s="266"/>
      <c r="E27" s="55">
        <f t="shared" si="1"/>
        <v>0</v>
      </c>
      <c r="F27" s="325" t="str">
        <f t="shared" si="2"/>
        <v>-</v>
      </c>
      <c r="G27" s="266"/>
      <c r="H27" s="267"/>
      <c r="I27" s="55">
        <f t="shared" si="3"/>
        <v>0</v>
      </c>
      <c r="J27" s="325" t="str">
        <f t="shared" si="4"/>
        <v>-</v>
      </c>
    </row>
    <row r="28" spans="1:10" s="395" customFormat="1" x14ac:dyDescent="0.25">
      <c r="A28" s="95" t="s">
        <v>207</v>
      </c>
      <c r="B28" s="244"/>
      <c r="C28" s="265"/>
      <c r="D28" s="266"/>
      <c r="E28" s="55">
        <f t="shared" si="1"/>
        <v>0</v>
      </c>
      <c r="F28" s="325" t="str">
        <f t="shared" si="2"/>
        <v>-</v>
      </c>
      <c r="G28" s="266"/>
      <c r="H28" s="267"/>
      <c r="I28" s="55">
        <f t="shared" si="3"/>
        <v>0</v>
      </c>
      <c r="J28" s="325" t="str">
        <f t="shared" si="4"/>
        <v>-</v>
      </c>
    </row>
    <row r="29" spans="1:10" s="393" customFormat="1" x14ac:dyDescent="0.25">
      <c r="A29" s="94" t="s">
        <v>271</v>
      </c>
      <c r="B29" s="50"/>
      <c r="C29" s="249"/>
      <c r="D29" s="250"/>
      <c r="E29" s="319">
        <f t="shared" si="1"/>
        <v>0</v>
      </c>
      <c r="F29" s="322" t="str">
        <f t="shared" si="2"/>
        <v>-</v>
      </c>
      <c r="G29" s="250"/>
      <c r="H29" s="251"/>
      <c r="I29" s="319">
        <f t="shared" si="3"/>
        <v>0</v>
      </c>
      <c r="J29" s="322" t="str">
        <f t="shared" si="4"/>
        <v>-</v>
      </c>
    </row>
    <row r="30" spans="1:10" s="395" customFormat="1" x14ac:dyDescent="0.2">
      <c r="A30" s="85" t="s">
        <v>218</v>
      </c>
      <c r="B30" s="245"/>
      <c r="C30" s="55">
        <f>C5+C23+C24+C25+C26+C29</f>
        <v>0</v>
      </c>
      <c r="D30" s="19">
        <f>D5+D23+D24+D25+D26+D29</f>
        <v>0</v>
      </c>
      <c r="E30" s="55">
        <f t="shared" si="1"/>
        <v>0</v>
      </c>
      <c r="F30" s="325" t="str">
        <f t="shared" si="2"/>
        <v>-</v>
      </c>
      <c r="G30" s="19">
        <f t="shared" ref="G30:H30" si="13">G5+G23+G24+G25+G26+G29</f>
        <v>0</v>
      </c>
      <c r="H30" s="37">
        <f t="shared" si="13"/>
        <v>0</v>
      </c>
      <c r="I30" s="55">
        <f t="shared" si="3"/>
        <v>0</v>
      </c>
      <c r="J30" s="325" t="str">
        <f t="shared" si="4"/>
        <v>-</v>
      </c>
    </row>
    <row r="31" spans="1:10" s="372" customFormat="1" x14ac:dyDescent="0.2">
      <c r="A31" s="2"/>
      <c r="B31" s="29"/>
      <c r="C31" s="132"/>
      <c r="D31" s="12"/>
      <c r="E31" s="12"/>
      <c r="F31" s="382"/>
      <c r="G31" s="12"/>
      <c r="H31" s="132"/>
      <c r="I31" s="132"/>
    </row>
    <row r="32" spans="1:10" s="391" customFormat="1" x14ac:dyDescent="0.25">
      <c r="A32" s="396" t="s">
        <v>219</v>
      </c>
      <c r="B32" s="398" t="s">
        <v>216</v>
      </c>
      <c r="C32" s="403" t="s">
        <v>288</v>
      </c>
      <c r="D32" s="404"/>
      <c r="E32" s="403" t="s">
        <v>292</v>
      </c>
      <c r="F32" s="404"/>
      <c r="G32" s="227" t="s">
        <v>291</v>
      </c>
      <c r="H32" s="230" t="s">
        <v>288</v>
      </c>
      <c r="I32" s="403" t="s">
        <v>295</v>
      </c>
      <c r="J32" s="404"/>
    </row>
    <row r="33" spans="1:10" s="392" customFormat="1" x14ac:dyDescent="0.25">
      <c r="A33" s="397"/>
      <c r="B33" s="399"/>
      <c r="C33" s="238" t="s">
        <v>289</v>
      </c>
      <c r="D33" s="150" t="s">
        <v>290</v>
      </c>
      <c r="E33" s="238" t="s">
        <v>293</v>
      </c>
      <c r="F33" s="343" t="s">
        <v>294</v>
      </c>
      <c r="G33" s="405" t="s">
        <v>289</v>
      </c>
      <c r="H33" s="406"/>
      <c r="I33" s="238" t="s">
        <v>293</v>
      </c>
      <c r="J33" s="343" t="s">
        <v>294</v>
      </c>
    </row>
    <row r="34" spans="1:10" s="373" customFormat="1" x14ac:dyDescent="0.2">
      <c r="A34" s="38" t="s">
        <v>32</v>
      </c>
      <c r="B34" s="239"/>
      <c r="C34" s="246"/>
      <c r="D34" s="247"/>
      <c r="E34" s="314">
        <f t="shared" ref="E34:E35" si="14">IFERROR(D34-C34,"-")</f>
        <v>0</v>
      </c>
      <c r="F34" s="316" t="str">
        <f t="shared" ref="F34:F35" si="15">IFERROR(D34/C34-1,"-")</f>
        <v>-</v>
      </c>
      <c r="G34" s="247"/>
      <c r="H34" s="247"/>
      <c r="I34" s="314">
        <f t="shared" ref="I34:I35" si="16">IFERROR(H34-G34,"-")</f>
        <v>0</v>
      </c>
      <c r="J34" s="316" t="str">
        <f t="shared" ref="J34:J35" si="17">IFERROR(H34/G34-1,"-")</f>
        <v>-</v>
      </c>
    </row>
    <row r="35" spans="1:10" s="395" customFormat="1" x14ac:dyDescent="0.2">
      <c r="A35" s="85" t="s">
        <v>220</v>
      </c>
      <c r="B35" s="96"/>
      <c r="C35" s="55">
        <f>C34</f>
        <v>0</v>
      </c>
      <c r="D35" s="19">
        <f t="shared" ref="D35:H35" si="18">D34</f>
        <v>0</v>
      </c>
      <c r="E35" s="55">
        <f t="shared" si="14"/>
        <v>0</v>
      </c>
      <c r="F35" s="325" t="str">
        <f t="shared" si="15"/>
        <v>-</v>
      </c>
      <c r="G35" s="19">
        <f t="shared" si="18"/>
        <v>0</v>
      </c>
      <c r="H35" s="19">
        <f t="shared" si="18"/>
        <v>0</v>
      </c>
      <c r="I35" s="55">
        <f t="shared" si="16"/>
        <v>0</v>
      </c>
      <c r="J35" s="325" t="str">
        <f t="shared" si="17"/>
        <v>-</v>
      </c>
    </row>
    <row r="36" spans="1:10" s="372" customFormat="1" x14ac:dyDescent="0.2">
      <c r="A36" s="2"/>
      <c r="B36" s="29"/>
      <c r="C36" s="132"/>
      <c r="D36" s="132"/>
      <c r="E36" s="132"/>
      <c r="G36" s="132"/>
      <c r="H36" s="132"/>
      <c r="I36" s="132"/>
    </row>
    <row r="37" spans="1:10" s="391" customFormat="1" x14ac:dyDescent="0.25">
      <c r="A37" s="396" t="s">
        <v>222</v>
      </c>
      <c r="B37" s="398" t="s">
        <v>216</v>
      </c>
      <c r="C37" s="403" t="s">
        <v>288</v>
      </c>
      <c r="D37" s="404"/>
      <c r="E37" s="403" t="s">
        <v>292</v>
      </c>
      <c r="F37" s="404"/>
      <c r="G37" s="227" t="s">
        <v>291</v>
      </c>
      <c r="H37" s="230" t="s">
        <v>288</v>
      </c>
      <c r="I37" s="403" t="s">
        <v>295</v>
      </c>
      <c r="J37" s="404"/>
    </row>
    <row r="38" spans="1:10" s="392" customFormat="1" x14ac:dyDescent="0.25">
      <c r="A38" s="397"/>
      <c r="B38" s="399"/>
      <c r="C38" s="238" t="s">
        <v>289</v>
      </c>
      <c r="D38" s="150" t="s">
        <v>290</v>
      </c>
      <c r="E38" s="238" t="s">
        <v>293</v>
      </c>
      <c r="F38" s="343" t="s">
        <v>294</v>
      </c>
      <c r="G38" s="405" t="s">
        <v>289</v>
      </c>
      <c r="H38" s="406"/>
      <c r="I38" s="238" t="s">
        <v>293</v>
      </c>
      <c r="J38" s="343" t="s">
        <v>294</v>
      </c>
    </row>
    <row r="39" spans="1:10" s="373" customFormat="1" x14ac:dyDescent="0.2">
      <c r="A39" s="38" t="s">
        <v>9</v>
      </c>
      <c r="B39" s="239"/>
      <c r="C39" s="246"/>
      <c r="D39" s="247"/>
      <c r="E39" s="314">
        <f t="shared" ref="E39:E44" si="19">IFERROR(D39-C39,"-")</f>
        <v>0</v>
      </c>
      <c r="F39" s="316" t="str">
        <f t="shared" ref="F39:F44" si="20">IFERROR(D39/C39-1,"-")</f>
        <v>-</v>
      </c>
      <c r="G39" s="247"/>
      <c r="H39" s="247"/>
      <c r="I39" s="314">
        <f t="shared" ref="I39:I44" si="21">IFERROR(H39-G39,"-")</f>
        <v>0</v>
      </c>
      <c r="J39" s="316" t="str">
        <f t="shared" ref="J39:J44" si="22">IFERROR(H39/G39-1,"-")</f>
        <v>-</v>
      </c>
    </row>
    <row r="40" spans="1:10" s="373" customFormat="1" x14ac:dyDescent="0.2">
      <c r="A40" s="38" t="s">
        <v>10</v>
      </c>
      <c r="B40" s="239"/>
      <c r="C40" s="246"/>
      <c r="D40" s="247"/>
      <c r="E40" s="162">
        <f t="shared" si="19"/>
        <v>0</v>
      </c>
      <c r="F40" s="317" t="str">
        <f t="shared" si="20"/>
        <v>-</v>
      </c>
      <c r="G40" s="247"/>
      <c r="H40" s="247"/>
      <c r="I40" s="162">
        <f t="shared" si="21"/>
        <v>0</v>
      </c>
      <c r="J40" s="317" t="str">
        <f t="shared" si="22"/>
        <v>-</v>
      </c>
    </row>
    <row r="41" spans="1:10" s="373" customFormat="1" x14ac:dyDescent="0.2">
      <c r="A41" s="38" t="s">
        <v>150</v>
      </c>
      <c r="B41" s="239"/>
      <c r="C41" s="246"/>
      <c r="D41" s="247"/>
      <c r="E41" s="162">
        <f t="shared" si="19"/>
        <v>0</v>
      </c>
      <c r="F41" s="317" t="str">
        <f t="shared" si="20"/>
        <v>-</v>
      </c>
      <c r="G41" s="247"/>
      <c r="H41" s="247"/>
      <c r="I41" s="162">
        <f t="shared" si="21"/>
        <v>0</v>
      </c>
      <c r="J41" s="317" t="str">
        <f t="shared" si="22"/>
        <v>-</v>
      </c>
    </row>
    <row r="42" spans="1:10" s="373" customFormat="1" x14ac:dyDescent="0.2">
      <c r="A42" s="38" t="s">
        <v>31</v>
      </c>
      <c r="B42" s="239"/>
      <c r="C42" s="246"/>
      <c r="D42" s="247"/>
      <c r="E42" s="162">
        <f t="shared" si="19"/>
        <v>0</v>
      </c>
      <c r="F42" s="317" t="str">
        <f t="shared" si="20"/>
        <v>-</v>
      </c>
      <c r="G42" s="247"/>
      <c r="H42" s="247"/>
      <c r="I42" s="162">
        <f t="shared" si="21"/>
        <v>0</v>
      </c>
      <c r="J42" s="317" t="str">
        <f t="shared" si="22"/>
        <v>-</v>
      </c>
    </row>
    <row r="43" spans="1:10" s="373" customFormat="1" x14ac:dyDescent="0.2">
      <c r="A43" s="38" t="s">
        <v>33</v>
      </c>
      <c r="B43" s="239"/>
      <c r="C43" s="246"/>
      <c r="D43" s="252"/>
      <c r="E43" s="315">
        <f t="shared" si="19"/>
        <v>0</v>
      </c>
      <c r="F43" s="318" t="str">
        <f t="shared" si="20"/>
        <v>-</v>
      </c>
      <c r="G43" s="252"/>
      <c r="H43" s="247"/>
      <c r="I43" s="162">
        <f t="shared" si="21"/>
        <v>0</v>
      </c>
      <c r="J43" s="317" t="str">
        <f t="shared" si="22"/>
        <v>-</v>
      </c>
    </row>
    <row r="44" spans="1:10" s="395" customFormat="1" x14ac:dyDescent="0.2">
      <c r="A44" s="85" t="s">
        <v>221</v>
      </c>
      <c r="B44" s="96"/>
      <c r="C44" s="55">
        <f>SUM(C39:C43)</f>
        <v>0</v>
      </c>
      <c r="D44" s="19">
        <f t="shared" ref="D44:H44" si="23">SUM(D39:D43)</f>
        <v>0</v>
      </c>
      <c r="E44" s="55">
        <f t="shared" si="19"/>
        <v>0</v>
      </c>
      <c r="F44" s="325" t="str">
        <f t="shared" si="20"/>
        <v>-</v>
      </c>
      <c r="G44" s="19">
        <f t="shared" si="23"/>
        <v>0</v>
      </c>
      <c r="H44" s="19">
        <f t="shared" si="23"/>
        <v>0</v>
      </c>
      <c r="I44" s="55">
        <f t="shared" si="21"/>
        <v>0</v>
      </c>
      <c r="J44" s="325" t="str">
        <f t="shared" si="22"/>
        <v>-</v>
      </c>
    </row>
    <row r="45" spans="1:10" s="372" customFormat="1" x14ac:dyDescent="0.2">
      <c r="A45" s="2"/>
      <c r="B45" s="29"/>
      <c r="C45" s="132"/>
      <c r="D45" s="132"/>
      <c r="E45" s="132"/>
      <c r="G45" s="132"/>
      <c r="H45" s="132"/>
      <c r="I45" s="132"/>
    </row>
  </sheetData>
  <mergeCells count="19">
    <mergeCell ref="E37:F37"/>
    <mergeCell ref="I37:J37"/>
    <mergeCell ref="G38:H38"/>
    <mergeCell ref="A37:A38"/>
    <mergeCell ref="B37:B38"/>
    <mergeCell ref="C37:D37"/>
    <mergeCell ref="A3:A4"/>
    <mergeCell ref="B3:B4"/>
    <mergeCell ref="A1:J1"/>
    <mergeCell ref="A32:A33"/>
    <mergeCell ref="B32:B33"/>
    <mergeCell ref="C3:D3"/>
    <mergeCell ref="G4:H4"/>
    <mergeCell ref="E3:F3"/>
    <mergeCell ref="I3:J3"/>
    <mergeCell ref="C32:D32"/>
    <mergeCell ref="E32:F32"/>
    <mergeCell ref="I32:J32"/>
    <mergeCell ref="G33:H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2" orientation="landscape" r:id="rId1"/>
  <headerFooter>
    <oddHeader>&amp;L&amp;F&amp;R&amp;A</oddHeader>
    <oddFooter>&amp;L&amp;D&amp;C&amp;P/&amp;N&amp;R&amp;T</oddFooter>
  </headerFooter>
  <ignoredErrors>
    <ignoredError sqref="C5:D5 H5 C44:D44 G5 G44:H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32"/>
  <sheetViews>
    <sheetView showGridLines="0" zoomScaleNormal="100" workbookViewId="0">
      <selection activeCell="C25" sqref="C25:I25"/>
    </sheetView>
  </sheetViews>
  <sheetFormatPr baseColWidth="10" defaultColWidth="11.28515625" defaultRowHeight="12.75" x14ac:dyDescent="0.2"/>
  <cols>
    <col min="1" max="1" width="34.7109375" style="2" customWidth="1"/>
    <col min="2" max="2" width="11" style="28" customWidth="1"/>
    <col min="3" max="9" width="11" style="29" customWidth="1"/>
    <col min="10" max="10" width="6.7109375" style="29" customWidth="1"/>
    <col min="11" max="14" width="11" style="29" customWidth="1"/>
    <col min="15" max="15" width="11.28515625" style="2"/>
    <col min="16" max="16" width="27.42578125" style="2" bestFit="1" customWidth="1"/>
    <col min="17" max="16384" width="11.28515625" style="2"/>
  </cols>
  <sheetData>
    <row r="1" spans="1:16" ht="25.35" customHeight="1" x14ac:dyDescent="0.2">
      <c r="A1" s="400" t="s">
        <v>119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1"/>
      <c r="O1" s="1"/>
    </row>
    <row r="3" spans="1:16" customFormat="1" ht="15" x14ac:dyDescent="0.25"/>
    <row r="4" spans="1:16" ht="13.15" customHeight="1" x14ac:dyDescent="0.25">
      <c r="A4" s="412" t="s">
        <v>130</v>
      </c>
      <c r="B4" s="398" t="s">
        <v>0</v>
      </c>
      <c r="C4" s="3">
        <v>2017</v>
      </c>
      <c r="D4" s="3">
        <v>2018</v>
      </c>
      <c r="E4" s="3">
        <v>2019</v>
      </c>
      <c r="F4" s="3">
        <v>2020</v>
      </c>
      <c r="G4" s="3">
        <v>2021</v>
      </c>
      <c r="H4" s="3">
        <v>2022</v>
      </c>
      <c r="I4" s="98">
        <v>2023</v>
      </c>
      <c r="J4"/>
      <c r="K4" s="148" t="s">
        <v>188</v>
      </c>
      <c r="L4" s="148" t="s">
        <v>189</v>
      </c>
      <c r="M4" s="148" t="s">
        <v>183</v>
      </c>
      <c r="N4" s="149" t="s">
        <v>30</v>
      </c>
      <c r="P4" s="407" t="s">
        <v>194</v>
      </c>
    </row>
    <row r="5" spans="1:16" ht="25.15" customHeight="1" x14ac:dyDescent="0.25">
      <c r="A5" s="413"/>
      <c r="B5" s="399"/>
      <c r="C5" s="68">
        <v>12</v>
      </c>
      <c r="D5" s="68">
        <v>12</v>
      </c>
      <c r="E5" s="68">
        <v>12</v>
      </c>
      <c r="F5" s="68">
        <v>12</v>
      </c>
      <c r="G5" s="68">
        <v>12</v>
      </c>
      <c r="H5" s="68">
        <v>12</v>
      </c>
      <c r="I5" s="150">
        <v>12</v>
      </c>
      <c r="J5"/>
      <c r="K5" s="69">
        <v>12</v>
      </c>
      <c r="L5" s="69">
        <v>12</v>
      </c>
      <c r="M5" s="69">
        <v>12</v>
      </c>
      <c r="N5" s="69">
        <f>SUM(C5:I5)</f>
        <v>84</v>
      </c>
      <c r="P5" s="408"/>
    </row>
    <row r="6" spans="1:16" s="4" customFormat="1" ht="15" x14ac:dyDescent="0.25">
      <c r="A6" s="6" t="s">
        <v>34</v>
      </c>
      <c r="B6" s="7"/>
      <c r="C6" s="8"/>
      <c r="D6" s="8"/>
      <c r="E6" s="8">
        <v>1992.4285416666669</v>
      </c>
      <c r="F6" s="8">
        <v>6276.1499062499997</v>
      </c>
      <c r="G6" s="8">
        <v>6589.9574015624994</v>
      </c>
      <c r="H6" s="8">
        <v>6919.4552716406251</v>
      </c>
      <c r="I6" s="151">
        <v>7265.428035222656</v>
      </c>
      <c r="J6"/>
      <c r="K6" s="9" t="str">
        <f>IFERROR(AVERAGE(C6:D6),"")</f>
        <v/>
      </c>
      <c r="L6" s="9">
        <f t="shared" ref="L6" si="0">IFERROR(AVERAGE(E6:I6),"")</f>
        <v>5808.6838312684895</v>
      </c>
      <c r="M6" s="9">
        <f t="shared" ref="M6" si="1">IFERROR(AVERAGE(C6:I6),"")</f>
        <v>5808.6838312684895</v>
      </c>
      <c r="N6" s="9">
        <f>SUM(C6:I6)</f>
        <v>29043.419156342447</v>
      </c>
      <c r="P6" s="154"/>
    </row>
    <row r="7" spans="1:16" ht="15" x14ac:dyDescent="0.25">
      <c r="A7" s="90" t="s">
        <v>35</v>
      </c>
      <c r="B7" s="14"/>
      <c r="C7" s="89"/>
      <c r="D7" s="89"/>
      <c r="E7" s="89"/>
      <c r="F7" s="89"/>
      <c r="G7" s="89"/>
      <c r="H7" s="89"/>
      <c r="I7" s="152"/>
      <c r="J7"/>
      <c r="K7" s="157"/>
      <c r="L7" s="15"/>
      <c r="M7" s="158"/>
      <c r="N7" s="15">
        <f>SUM(C7:I7)</f>
        <v>0</v>
      </c>
      <c r="P7" s="155"/>
    </row>
    <row r="8" spans="1:16" ht="15" x14ac:dyDescent="0.25">
      <c r="A8" s="18" t="s">
        <v>135</v>
      </c>
      <c r="B8" s="58"/>
      <c r="C8" s="19">
        <f>C6+C7</f>
        <v>0</v>
      </c>
      <c r="D8" s="19">
        <f t="shared" ref="D8:N8" si="2">D6+D7</f>
        <v>0</v>
      </c>
      <c r="E8" s="19">
        <f t="shared" si="2"/>
        <v>1992.4285416666669</v>
      </c>
      <c r="F8" s="19">
        <f t="shared" si="2"/>
        <v>6276.1499062499997</v>
      </c>
      <c r="G8" s="19">
        <f t="shared" si="2"/>
        <v>6589.9574015624994</v>
      </c>
      <c r="H8" s="19">
        <f t="shared" si="2"/>
        <v>6919.4552716406251</v>
      </c>
      <c r="I8" s="37">
        <f t="shared" si="2"/>
        <v>7265.428035222656</v>
      </c>
      <c r="J8"/>
      <c r="K8" s="55" t="e">
        <f>K6+K7</f>
        <v>#VALUE!</v>
      </c>
      <c r="L8" s="20">
        <f t="shared" si="2"/>
        <v>5808.6838312684895</v>
      </c>
      <c r="M8" s="37">
        <f t="shared" si="2"/>
        <v>5808.6838312684895</v>
      </c>
      <c r="N8" s="37">
        <f t="shared" si="2"/>
        <v>29043.419156342447</v>
      </c>
      <c r="P8" s="156"/>
    </row>
    <row r="9" spans="1:16" ht="15" x14ac:dyDescent="0.25">
      <c r="A9" s="16"/>
      <c r="B9" s="17"/>
      <c r="C9" s="12"/>
      <c r="D9" s="12"/>
      <c r="E9" s="12"/>
      <c r="F9" s="12"/>
      <c r="G9" s="12"/>
      <c r="H9" s="12"/>
      <c r="I9" s="12"/>
      <c r="J9"/>
      <c r="K9" s="12"/>
      <c r="L9" s="12"/>
      <c r="M9" s="12"/>
      <c r="N9" s="12"/>
    </row>
    <row r="10" spans="1:16" s="16" customFormat="1" ht="15" x14ac:dyDescent="0.25">
      <c r="B10" s="17"/>
      <c r="C10" s="12"/>
      <c r="D10" s="12"/>
      <c r="E10" s="12"/>
      <c r="F10" s="12"/>
      <c r="G10" s="12"/>
      <c r="H10" s="12"/>
      <c r="I10" s="12"/>
      <c r="J10"/>
      <c r="K10" s="12"/>
      <c r="L10" s="12"/>
      <c r="M10" s="12"/>
      <c r="N10" s="12"/>
      <c r="P10"/>
    </row>
    <row r="11" spans="1:16" s="16" customFormat="1" ht="27.6" customHeight="1" x14ac:dyDescent="0.25">
      <c r="A11" s="412" t="s">
        <v>127</v>
      </c>
      <c r="B11" s="398" t="s">
        <v>0</v>
      </c>
      <c r="C11" s="3">
        <v>2017</v>
      </c>
      <c r="D11" s="3">
        <v>2018</v>
      </c>
      <c r="E11" s="3">
        <v>2019</v>
      </c>
      <c r="F11" s="3">
        <v>2020</v>
      </c>
      <c r="G11" s="3">
        <v>2021</v>
      </c>
      <c r="H11" s="3">
        <v>2022</v>
      </c>
      <c r="I11" s="98">
        <v>2023</v>
      </c>
      <c r="J11"/>
      <c r="K11" s="148" t="s">
        <v>188</v>
      </c>
      <c r="L11" s="148" t="s">
        <v>189</v>
      </c>
      <c r="M11" s="148" t="s">
        <v>183</v>
      </c>
      <c r="N11" s="149" t="s">
        <v>30</v>
      </c>
      <c r="P11" s="409" t="s">
        <v>194</v>
      </c>
    </row>
    <row r="12" spans="1:16" ht="15" x14ac:dyDescent="0.25">
      <c r="A12" s="413"/>
      <c r="B12" s="399"/>
      <c r="C12" s="68">
        <v>12</v>
      </c>
      <c r="D12" s="68">
        <v>12</v>
      </c>
      <c r="E12" s="68">
        <v>12</v>
      </c>
      <c r="F12" s="68">
        <v>12</v>
      </c>
      <c r="G12" s="68">
        <v>12</v>
      </c>
      <c r="H12" s="68">
        <v>12</v>
      </c>
      <c r="I12" s="150">
        <v>12</v>
      </c>
      <c r="J12"/>
      <c r="K12" s="69">
        <v>12</v>
      </c>
      <c r="L12" s="69">
        <v>12</v>
      </c>
      <c r="M12" s="69">
        <v>12</v>
      </c>
      <c r="N12" s="69">
        <f>SUM(C12:I12)</f>
        <v>84</v>
      </c>
      <c r="P12" s="409"/>
    </row>
    <row r="13" spans="1:16" s="4" customFormat="1" ht="15" x14ac:dyDescent="0.25">
      <c r="A13" s="21" t="s">
        <v>126</v>
      </c>
      <c r="B13" s="130"/>
      <c r="C13" s="91">
        <f>SUM(C14:C16)</f>
        <v>0</v>
      </c>
      <c r="D13" s="91">
        <f t="shared" ref="D13:I13" si="3">SUM(D14:D16)</f>
        <v>0</v>
      </c>
      <c r="E13" s="91">
        <f t="shared" si="3"/>
        <v>1854.5733333333335</v>
      </c>
      <c r="F13" s="91">
        <f t="shared" si="3"/>
        <v>5563.7199999999993</v>
      </c>
      <c r="G13" s="91">
        <f t="shared" si="3"/>
        <v>5563.7199999999993</v>
      </c>
      <c r="H13" s="91">
        <f t="shared" si="3"/>
        <v>5563.7199999999993</v>
      </c>
      <c r="I13" s="153">
        <f t="shared" si="3"/>
        <v>5563.7199999999993</v>
      </c>
      <c r="J13"/>
      <c r="K13" s="145">
        <f t="shared" ref="K13:M13" si="4">SUM(K14:K16)</f>
        <v>0</v>
      </c>
      <c r="L13" s="23">
        <f t="shared" si="4"/>
        <v>4821.8906666666662</v>
      </c>
      <c r="M13" s="23">
        <f t="shared" si="4"/>
        <v>4821.8906666666662</v>
      </c>
      <c r="N13" s="146">
        <f>SUM(N14:N16)</f>
        <v>24109.453333333331</v>
      </c>
      <c r="P13" s="155"/>
    </row>
    <row r="14" spans="1:16" ht="15" x14ac:dyDescent="0.25">
      <c r="A14" s="25" t="s">
        <v>1</v>
      </c>
      <c r="B14" s="86"/>
      <c r="C14" s="12"/>
      <c r="D14" s="12"/>
      <c r="E14" s="12"/>
      <c r="F14" s="12"/>
      <c r="G14" s="12"/>
      <c r="H14" s="12"/>
      <c r="I14" s="133"/>
      <c r="J14"/>
      <c r="K14" s="162" t="str">
        <f t="shared" ref="K14:K16" si="5">IFERROR(AVERAGE(C14:D14),"")</f>
        <v/>
      </c>
      <c r="L14" s="165" t="str">
        <f t="shared" ref="L14:L16" si="6">IFERROR(AVERAGE(E14:I14),"")</f>
        <v/>
      </c>
      <c r="M14" s="161" t="str">
        <f t="shared" ref="M14:M16" si="7">IFERROR(AVERAGE(C14:I14),"")</f>
        <v/>
      </c>
      <c r="N14" s="161">
        <f t="shared" ref="N14:N16" si="8">SUM(C14:I14)</f>
        <v>0</v>
      </c>
      <c r="P14" s="154"/>
    </row>
    <row r="15" spans="1:16" ht="15" x14ac:dyDescent="0.25">
      <c r="A15" s="25" t="s">
        <v>111</v>
      </c>
      <c r="B15" s="86"/>
      <c r="C15" s="12"/>
      <c r="D15" s="12"/>
      <c r="E15" s="12"/>
      <c r="F15" s="12"/>
      <c r="G15" s="12"/>
      <c r="H15" s="12"/>
      <c r="I15" s="133"/>
      <c r="J15"/>
      <c r="K15" s="162" t="str">
        <f t="shared" si="5"/>
        <v/>
      </c>
      <c r="L15" s="165" t="str">
        <f t="shared" si="6"/>
        <v/>
      </c>
      <c r="M15" s="161" t="str">
        <f t="shared" si="7"/>
        <v/>
      </c>
      <c r="N15" s="161">
        <f t="shared" si="8"/>
        <v>0</v>
      </c>
      <c r="P15" s="155"/>
    </row>
    <row r="16" spans="1:16" ht="15" x14ac:dyDescent="0.25">
      <c r="A16" s="25" t="s">
        <v>2</v>
      </c>
      <c r="B16" s="86"/>
      <c r="C16" s="202"/>
      <c r="D16" s="202"/>
      <c r="E16" s="207">
        <v>1854.5733333333335</v>
      </c>
      <c r="F16" s="207">
        <v>5563.7199999999993</v>
      </c>
      <c r="G16" s="207">
        <v>5563.7199999999993</v>
      </c>
      <c r="H16" s="207">
        <v>5563.7199999999993</v>
      </c>
      <c r="I16" s="208">
        <v>5563.7199999999993</v>
      </c>
      <c r="J16"/>
      <c r="K16" s="162" t="str">
        <f t="shared" si="5"/>
        <v/>
      </c>
      <c r="L16" s="165">
        <f t="shared" si="6"/>
        <v>4821.8906666666662</v>
      </c>
      <c r="M16" s="161">
        <f t="shared" si="7"/>
        <v>4821.8906666666662</v>
      </c>
      <c r="N16" s="161">
        <f t="shared" si="8"/>
        <v>24109.453333333331</v>
      </c>
      <c r="P16" s="155" t="s">
        <v>196</v>
      </c>
    </row>
    <row r="17" spans="1:16" s="4" customFormat="1" ht="15" x14ac:dyDescent="0.25">
      <c r="A17" s="21" t="s">
        <v>128</v>
      </c>
      <c r="B17" s="130"/>
      <c r="C17" s="23">
        <f>SUM(C18:C25)</f>
        <v>0</v>
      </c>
      <c r="D17" s="23">
        <f t="shared" ref="D17:H17" si="9">SUM(D18:D25)</f>
        <v>0</v>
      </c>
      <c r="E17" s="23">
        <f t="shared" si="9"/>
        <v>3791.9382803327971</v>
      </c>
      <c r="F17" s="23">
        <f t="shared" si="9"/>
        <v>11375.814840998442</v>
      </c>
      <c r="G17" s="23">
        <f t="shared" si="9"/>
        <v>11375.814840998442</v>
      </c>
      <c r="H17" s="23">
        <f t="shared" si="9"/>
        <v>11375.814840998442</v>
      </c>
      <c r="I17" s="146">
        <f>SUM(I18:I25)</f>
        <v>11375.814840998441</v>
      </c>
      <c r="J17"/>
      <c r="K17" s="145">
        <f t="shared" ref="K17:M17" si="10">SUM(K18:K25)</f>
        <v>0</v>
      </c>
      <c r="L17" s="23">
        <f t="shared" si="10"/>
        <v>9859.0395288653144</v>
      </c>
      <c r="M17" s="23">
        <f t="shared" si="10"/>
        <v>9859.0395288653144</v>
      </c>
      <c r="N17" s="146">
        <f>SUM(N18:N25)</f>
        <v>49295.197644326567</v>
      </c>
      <c r="P17" s="156"/>
    </row>
    <row r="18" spans="1:16" ht="15" x14ac:dyDescent="0.25">
      <c r="A18" s="25" t="s">
        <v>3</v>
      </c>
      <c r="B18" s="86"/>
      <c r="C18" s="12"/>
      <c r="D18" s="12"/>
      <c r="E18" s="12"/>
      <c r="F18" s="12"/>
      <c r="G18" s="12"/>
      <c r="H18" s="12"/>
      <c r="I18" s="133"/>
      <c r="J18"/>
      <c r="K18" s="162" t="str">
        <f t="shared" ref="K18:K25" si="11">IFERROR(AVERAGE(C18:D18),"")</f>
        <v/>
      </c>
      <c r="L18" s="165" t="str">
        <f t="shared" ref="L18:L25" si="12">IFERROR(AVERAGE(E18:I18),"")</f>
        <v/>
      </c>
      <c r="M18" s="161" t="str">
        <f t="shared" ref="M18:M25" si="13">IFERROR(AVERAGE(C18:I18),"")</f>
        <v/>
      </c>
      <c r="N18" s="161">
        <f t="shared" ref="N18:N25" si="14">SUM(C18:I18)</f>
        <v>0</v>
      </c>
      <c r="P18" s="155"/>
    </row>
    <row r="19" spans="1:16" ht="15" x14ac:dyDescent="0.25">
      <c r="A19" s="25" t="s">
        <v>110</v>
      </c>
      <c r="B19" s="86"/>
      <c r="C19" s="12"/>
      <c r="D19" s="12"/>
      <c r="E19" s="12"/>
      <c r="F19" s="12"/>
      <c r="G19" s="12"/>
      <c r="H19" s="12"/>
      <c r="I19" s="133"/>
      <c r="J19"/>
      <c r="K19" s="162" t="str">
        <f t="shared" si="11"/>
        <v/>
      </c>
      <c r="L19" s="165" t="str">
        <f t="shared" si="12"/>
        <v/>
      </c>
      <c r="M19" s="161" t="str">
        <f t="shared" si="13"/>
        <v/>
      </c>
      <c r="N19" s="161">
        <f t="shared" si="14"/>
        <v>0</v>
      </c>
      <c r="P19" s="155"/>
    </row>
    <row r="20" spans="1:16" ht="15" x14ac:dyDescent="0.25">
      <c r="A20" s="25" t="s">
        <v>4</v>
      </c>
      <c r="B20" s="86"/>
      <c r="C20" s="201"/>
      <c r="D20" s="201"/>
      <c r="E20" s="207">
        <v>126.21890666666667</v>
      </c>
      <c r="F20" s="207">
        <v>378.65672000000001</v>
      </c>
      <c r="G20" s="207">
        <v>378.65672000000001</v>
      </c>
      <c r="H20" s="207">
        <v>378.65672000000001</v>
      </c>
      <c r="I20" s="208">
        <v>378.65671999999995</v>
      </c>
      <c r="J20"/>
      <c r="K20" s="162" t="str">
        <f t="shared" si="11"/>
        <v/>
      </c>
      <c r="L20" s="165">
        <f t="shared" si="12"/>
        <v>328.16915733333332</v>
      </c>
      <c r="M20" s="161">
        <f t="shared" si="13"/>
        <v>328.16915733333332</v>
      </c>
      <c r="N20" s="161">
        <f t="shared" si="14"/>
        <v>1640.8457866666665</v>
      </c>
      <c r="P20" s="155" t="s">
        <v>204</v>
      </c>
    </row>
    <row r="21" spans="1:16" ht="15" x14ac:dyDescent="0.25">
      <c r="A21" s="25" t="s">
        <v>5</v>
      </c>
      <c r="B21" s="86"/>
      <c r="C21" s="201"/>
      <c r="D21" s="201"/>
      <c r="E21" s="12"/>
      <c r="F21" s="12"/>
      <c r="G21" s="12"/>
      <c r="H21" s="12"/>
      <c r="I21" s="133"/>
      <c r="J21"/>
      <c r="K21" s="162" t="str">
        <f t="shared" si="11"/>
        <v/>
      </c>
      <c r="L21" s="165" t="str">
        <f t="shared" si="12"/>
        <v/>
      </c>
      <c r="M21" s="161" t="str">
        <f t="shared" si="13"/>
        <v/>
      </c>
      <c r="N21" s="161">
        <f t="shared" si="14"/>
        <v>0</v>
      </c>
      <c r="P21" s="155"/>
    </row>
    <row r="22" spans="1:16" ht="15" x14ac:dyDescent="0.25">
      <c r="A22" s="25" t="s">
        <v>115</v>
      </c>
      <c r="B22" s="86"/>
      <c r="C22" s="201"/>
      <c r="D22" s="201"/>
      <c r="E22" s="12"/>
      <c r="F22" s="12"/>
      <c r="G22" s="12"/>
      <c r="H22" s="12"/>
      <c r="I22" s="133"/>
      <c r="J22"/>
      <c r="K22" s="162" t="str">
        <f t="shared" si="11"/>
        <v/>
      </c>
      <c r="L22" s="165" t="str">
        <f t="shared" si="12"/>
        <v/>
      </c>
      <c r="M22" s="161" t="str">
        <f t="shared" si="13"/>
        <v/>
      </c>
      <c r="N22" s="161">
        <f t="shared" si="14"/>
        <v>0</v>
      </c>
      <c r="P22" s="155"/>
    </row>
    <row r="23" spans="1:16" ht="15" x14ac:dyDescent="0.25">
      <c r="A23" s="25" t="s">
        <v>118</v>
      </c>
      <c r="B23" s="86"/>
      <c r="C23" s="201"/>
      <c r="D23" s="201"/>
      <c r="E23" s="12"/>
      <c r="F23" s="12"/>
      <c r="G23" s="12"/>
      <c r="H23" s="12"/>
      <c r="I23" s="133"/>
      <c r="J23"/>
      <c r="K23" s="162" t="str">
        <f t="shared" si="11"/>
        <v/>
      </c>
      <c r="L23" s="165" t="str">
        <f t="shared" si="12"/>
        <v/>
      </c>
      <c r="M23" s="161" t="str">
        <f t="shared" si="13"/>
        <v/>
      </c>
      <c r="N23" s="161">
        <f t="shared" si="14"/>
        <v>0</v>
      </c>
      <c r="P23" s="155"/>
    </row>
    <row r="24" spans="1:16" ht="15" x14ac:dyDescent="0.25">
      <c r="A24" s="25" t="s">
        <v>6</v>
      </c>
      <c r="B24" s="86"/>
      <c r="C24" s="201"/>
      <c r="D24" s="201"/>
      <c r="E24" s="207">
        <v>3501.2578703554664</v>
      </c>
      <c r="F24" s="207">
        <v>10503.773611066448</v>
      </c>
      <c r="G24" s="207">
        <v>10503.773611066448</v>
      </c>
      <c r="H24" s="207">
        <v>10503.773611066448</v>
      </c>
      <c r="I24" s="208">
        <v>10503.773611066448</v>
      </c>
      <c r="J24"/>
      <c r="K24" s="162" t="str">
        <f t="shared" si="11"/>
        <v/>
      </c>
      <c r="L24" s="165">
        <f t="shared" si="12"/>
        <v>9103.2704629242526</v>
      </c>
      <c r="M24" s="161">
        <f t="shared" si="13"/>
        <v>9103.2704629242526</v>
      </c>
      <c r="N24" s="161">
        <f t="shared" si="14"/>
        <v>45516.352314621261</v>
      </c>
      <c r="P24" s="155" t="s">
        <v>202</v>
      </c>
    </row>
    <row r="25" spans="1:16" s="4" customFormat="1" ht="15" x14ac:dyDescent="0.25">
      <c r="A25" s="25" t="s">
        <v>125</v>
      </c>
      <c r="B25" s="86"/>
      <c r="C25" s="201"/>
      <c r="D25" s="201"/>
      <c r="E25" s="207">
        <v>164.46150331066434</v>
      </c>
      <c r="F25" s="207">
        <v>493.38450993199348</v>
      </c>
      <c r="G25" s="207">
        <v>493.38450993199348</v>
      </c>
      <c r="H25" s="207">
        <v>493.38450993199348</v>
      </c>
      <c r="I25" s="208">
        <v>493.38450993199348</v>
      </c>
      <c r="J25"/>
      <c r="K25" s="162" t="str">
        <f t="shared" si="11"/>
        <v/>
      </c>
      <c r="L25" s="165">
        <f t="shared" si="12"/>
        <v>427.59990860772768</v>
      </c>
      <c r="M25" s="161">
        <f t="shared" si="13"/>
        <v>427.59990860772768</v>
      </c>
      <c r="N25" s="161">
        <f t="shared" si="14"/>
        <v>2137.9995430386384</v>
      </c>
      <c r="P25" s="155"/>
    </row>
    <row r="26" spans="1:16" ht="15" x14ac:dyDescent="0.25">
      <c r="A26" s="21" t="s">
        <v>129</v>
      </c>
      <c r="B26" s="128"/>
      <c r="C26" s="23"/>
      <c r="D26" s="23"/>
      <c r="E26" s="23"/>
      <c r="F26" s="23"/>
      <c r="G26" s="23"/>
      <c r="H26" s="23"/>
      <c r="I26" s="146"/>
      <c r="J26"/>
      <c r="K26" s="145"/>
      <c r="L26" s="23"/>
      <c r="M26" s="146"/>
      <c r="N26" s="146"/>
      <c r="P26" s="156"/>
    </row>
    <row r="27" spans="1:16" ht="15" x14ac:dyDescent="0.25">
      <c r="A27" s="18" t="s">
        <v>136</v>
      </c>
      <c r="B27" s="52"/>
      <c r="C27" s="19">
        <f>C13+C17+C26</f>
        <v>0</v>
      </c>
      <c r="D27" s="19">
        <f t="shared" ref="D27:I27" si="15">D13+D17+D26</f>
        <v>0</v>
      </c>
      <c r="E27" s="19">
        <f t="shared" si="15"/>
        <v>5646.5116136661309</v>
      </c>
      <c r="F27" s="19">
        <f t="shared" si="15"/>
        <v>16939.534840998444</v>
      </c>
      <c r="G27" s="19">
        <f t="shared" si="15"/>
        <v>16939.534840998444</v>
      </c>
      <c r="H27" s="19">
        <f t="shared" si="15"/>
        <v>16939.534840998444</v>
      </c>
      <c r="I27" s="37">
        <f t="shared" si="15"/>
        <v>16939.53484099844</v>
      </c>
      <c r="J27"/>
      <c r="K27" s="55">
        <f t="shared" ref="K27:M27" si="16">K13+K17+K26</f>
        <v>0</v>
      </c>
      <c r="L27" s="19">
        <f t="shared" si="16"/>
        <v>14680.930195531981</v>
      </c>
      <c r="M27" s="37">
        <f t="shared" si="16"/>
        <v>14680.930195531981</v>
      </c>
      <c r="N27" s="37">
        <f>N13+N17+N26</f>
        <v>73404.650977659898</v>
      </c>
      <c r="P27" s="156"/>
    </row>
    <row r="28" spans="1:16" ht="15" x14ac:dyDescent="0.25">
      <c r="B28" s="2"/>
      <c r="C28" s="2"/>
      <c r="D28" s="2"/>
      <c r="E28" s="2"/>
      <c r="F28" s="2"/>
      <c r="G28" s="2"/>
      <c r="H28" s="2"/>
      <c r="I28" s="2"/>
      <c r="J28"/>
      <c r="K28" s="2"/>
      <c r="L28" s="2"/>
      <c r="M28" s="2"/>
      <c r="N28" s="2"/>
      <c r="P28" s="10"/>
    </row>
    <row r="29" spans="1:16" ht="15" x14ac:dyDescent="0.25">
      <c r="A29" s="92" t="s">
        <v>131</v>
      </c>
      <c r="B29" s="93"/>
      <c r="C29" s="188" t="e">
        <f>C25/C27</f>
        <v>#DIV/0!</v>
      </c>
      <c r="D29" s="188" t="e">
        <f t="shared" ref="D29:I29" si="17">D25/D27</f>
        <v>#DIV/0!</v>
      </c>
      <c r="E29" s="188">
        <f t="shared" si="17"/>
        <v>2.912621359223307E-2</v>
      </c>
      <c r="F29" s="188">
        <f t="shared" si="17"/>
        <v>2.9126213592233007E-2</v>
      </c>
      <c r="G29" s="188">
        <f t="shared" si="17"/>
        <v>2.9126213592233007E-2</v>
      </c>
      <c r="H29" s="188">
        <f t="shared" si="17"/>
        <v>2.9126213592233007E-2</v>
      </c>
      <c r="I29" s="189">
        <f t="shared" si="17"/>
        <v>2.9126213592233014E-2</v>
      </c>
      <c r="J29" s="191"/>
      <c r="K29" s="192" t="e">
        <f t="shared" ref="K29:M29" si="18">K25/K27</f>
        <v>#VALUE!</v>
      </c>
      <c r="L29" s="188">
        <f t="shared" si="18"/>
        <v>2.9126213592233018E-2</v>
      </c>
      <c r="M29" s="188">
        <f t="shared" si="18"/>
        <v>2.9126213592233018E-2</v>
      </c>
      <c r="N29" s="190">
        <f>N25/N27</f>
        <v>2.9126213592233018E-2</v>
      </c>
      <c r="P29" s="10"/>
    </row>
    <row r="30" spans="1:16" ht="15" x14ac:dyDescent="0.25">
      <c r="J30"/>
    </row>
    <row r="31" spans="1:16" ht="15" x14ac:dyDescent="0.25">
      <c r="J31"/>
    </row>
    <row r="32" spans="1:16" ht="15" x14ac:dyDescent="0.25">
      <c r="J32"/>
    </row>
  </sheetData>
  <mergeCells count="7">
    <mergeCell ref="P4:P5"/>
    <mergeCell ref="P11:P12"/>
    <mergeCell ref="A1:N1"/>
    <mergeCell ref="A4:A5"/>
    <mergeCell ref="B4:B5"/>
    <mergeCell ref="A11:A12"/>
    <mergeCell ref="B11:B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&amp;L&amp;F&amp;R&amp;A</oddHeader>
    <oddFooter>&amp;L&amp;D&amp;C&amp;P/&amp;N&amp;R&amp;T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33"/>
  <sheetViews>
    <sheetView showGridLines="0" zoomScaleNormal="100" workbookViewId="0">
      <selection activeCell="C25" sqref="C25:I25"/>
    </sheetView>
  </sheetViews>
  <sheetFormatPr baseColWidth="10" defaultColWidth="11.28515625" defaultRowHeight="12.75" x14ac:dyDescent="0.2"/>
  <cols>
    <col min="1" max="1" width="34.7109375" style="2" customWidth="1"/>
    <col min="2" max="2" width="11" style="28" customWidth="1"/>
    <col min="3" max="9" width="11" style="29" customWidth="1"/>
    <col min="10" max="10" width="6.7109375" style="29" customWidth="1"/>
    <col min="11" max="14" width="11" style="29" customWidth="1"/>
    <col min="15" max="15" width="11.28515625" style="2"/>
    <col min="16" max="16" width="20.28515625" style="2" bestFit="1" customWidth="1"/>
    <col min="17" max="16384" width="11.28515625" style="2"/>
  </cols>
  <sheetData>
    <row r="1" spans="1:16" ht="25.35" customHeight="1" x14ac:dyDescent="0.2">
      <c r="A1" s="400" t="s">
        <v>112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1"/>
      <c r="O1" s="1"/>
    </row>
    <row r="3" spans="1:16" customFormat="1" ht="15" x14ac:dyDescent="0.25"/>
    <row r="4" spans="1:16" ht="13.15" customHeight="1" x14ac:dyDescent="0.25">
      <c r="A4" s="412" t="s">
        <v>130</v>
      </c>
      <c r="B4" s="398" t="s">
        <v>0</v>
      </c>
      <c r="C4" s="3">
        <v>2017</v>
      </c>
      <c r="D4" s="3">
        <v>2018</v>
      </c>
      <c r="E4" s="3">
        <v>2019</v>
      </c>
      <c r="F4" s="3">
        <v>2020</v>
      </c>
      <c r="G4" s="3">
        <v>2021</v>
      </c>
      <c r="H4" s="3">
        <v>2022</v>
      </c>
      <c r="I4" s="98">
        <v>2023</v>
      </c>
      <c r="J4"/>
      <c r="K4" s="148" t="s">
        <v>188</v>
      </c>
      <c r="L4" s="148" t="s">
        <v>189</v>
      </c>
      <c r="M4" s="148" t="s">
        <v>183</v>
      </c>
      <c r="N4" s="149" t="s">
        <v>30</v>
      </c>
      <c r="P4" s="407" t="s">
        <v>194</v>
      </c>
    </row>
    <row r="5" spans="1:16" ht="22.9" customHeight="1" x14ac:dyDescent="0.25">
      <c r="A5" s="413"/>
      <c r="B5" s="399"/>
      <c r="C5" s="68">
        <v>12</v>
      </c>
      <c r="D5" s="68">
        <v>12</v>
      </c>
      <c r="E5" s="68">
        <v>12</v>
      </c>
      <c r="F5" s="68">
        <v>12</v>
      </c>
      <c r="G5" s="68">
        <v>12</v>
      </c>
      <c r="H5" s="68">
        <v>12</v>
      </c>
      <c r="I5" s="150">
        <v>12</v>
      </c>
      <c r="J5"/>
      <c r="K5" s="69">
        <v>12</v>
      </c>
      <c r="L5" s="69">
        <v>12</v>
      </c>
      <c r="M5" s="69">
        <v>12</v>
      </c>
      <c r="N5" s="69">
        <f>SUM(C5:I5)</f>
        <v>84</v>
      </c>
      <c r="P5" s="408"/>
    </row>
    <row r="6" spans="1:16" s="4" customFormat="1" ht="15" x14ac:dyDescent="0.25">
      <c r="A6" s="6" t="s">
        <v>34</v>
      </c>
      <c r="B6" s="7"/>
      <c r="C6" s="8"/>
      <c r="D6" s="8"/>
      <c r="E6" s="8"/>
      <c r="F6" s="8"/>
      <c r="G6" s="8"/>
      <c r="H6" s="8"/>
      <c r="I6" s="151"/>
      <c r="J6"/>
      <c r="K6" s="9"/>
      <c r="L6" s="9"/>
      <c r="M6" s="9"/>
      <c r="N6" s="9">
        <f>SUM(C6:I6)</f>
        <v>0</v>
      </c>
      <c r="P6" s="154"/>
    </row>
    <row r="7" spans="1:16" ht="15" x14ac:dyDescent="0.25">
      <c r="A7" s="90" t="s">
        <v>35</v>
      </c>
      <c r="B7" s="14"/>
      <c r="C7" s="89"/>
      <c r="D7" s="89"/>
      <c r="E7" s="89"/>
      <c r="F7" s="89"/>
      <c r="G7" s="89"/>
      <c r="H7" s="89"/>
      <c r="I7" s="152"/>
      <c r="J7"/>
      <c r="K7" s="157"/>
      <c r="L7" s="15"/>
      <c r="M7" s="158"/>
      <c r="N7" s="15">
        <f>SUM(C7:I7)</f>
        <v>0</v>
      </c>
      <c r="P7" s="155"/>
    </row>
    <row r="8" spans="1:16" ht="15" x14ac:dyDescent="0.25">
      <c r="A8" s="18" t="s">
        <v>135</v>
      </c>
      <c r="B8" s="58"/>
      <c r="C8" s="19">
        <f>C6+C7</f>
        <v>0</v>
      </c>
      <c r="D8" s="19">
        <f t="shared" ref="D8:I8" si="0">D6+D7</f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  <c r="I8" s="37">
        <f t="shared" si="0"/>
        <v>0</v>
      </c>
      <c r="J8"/>
      <c r="K8" s="55">
        <f>K6+K7</f>
        <v>0</v>
      </c>
      <c r="L8" s="20">
        <f t="shared" ref="L8:N8" si="1">L6+L7</f>
        <v>0</v>
      </c>
      <c r="M8" s="37">
        <f t="shared" si="1"/>
        <v>0</v>
      </c>
      <c r="N8" s="37">
        <f t="shared" si="1"/>
        <v>0</v>
      </c>
      <c r="P8" s="156"/>
    </row>
    <row r="9" spans="1:16" ht="15" x14ac:dyDescent="0.25">
      <c r="A9" s="16"/>
      <c r="B9" s="17"/>
      <c r="C9" s="12"/>
      <c r="D9" s="12"/>
      <c r="E9" s="12"/>
      <c r="F9" s="12"/>
      <c r="G9" s="12"/>
      <c r="H9" s="12"/>
      <c r="I9" s="12"/>
      <c r="J9"/>
      <c r="K9" s="12"/>
      <c r="L9" s="12"/>
      <c r="M9" s="12"/>
      <c r="N9" s="12"/>
    </row>
    <row r="10" spans="1:16" s="16" customFormat="1" ht="15" x14ac:dyDescent="0.25">
      <c r="B10" s="17"/>
      <c r="C10" s="12"/>
      <c r="D10" s="12"/>
      <c r="E10" s="12"/>
      <c r="F10" s="12"/>
      <c r="G10" s="12"/>
      <c r="H10" s="12"/>
      <c r="I10" s="12"/>
      <c r="J10"/>
      <c r="K10" s="12"/>
      <c r="L10" s="12"/>
      <c r="M10" s="12"/>
      <c r="N10" s="12"/>
      <c r="P10"/>
    </row>
    <row r="11" spans="1:16" s="16" customFormat="1" ht="25.5" x14ac:dyDescent="0.25">
      <c r="A11" s="412" t="s">
        <v>127</v>
      </c>
      <c r="B11" s="398" t="s">
        <v>0</v>
      </c>
      <c r="C11" s="3">
        <v>2017</v>
      </c>
      <c r="D11" s="3">
        <v>2018</v>
      </c>
      <c r="E11" s="3">
        <v>2019</v>
      </c>
      <c r="F11" s="3">
        <v>2020</v>
      </c>
      <c r="G11" s="3">
        <v>2021</v>
      </c>
      <c r="H11" s="3">
        <v>2022</v>
      </c>
      <c r="I11" s="98">
        <v>2023</v>
      </c>
      <c r="J11"/>
      <c r="K11" s="148" t="s">
        <v>188</v>
      </c>
      <c r="L11" s="148" t="s">
        <v>189</v>
      </c>
      <c r="M11" s="148" t="s">
        <v>183</v>
      </c>
      <c r="N11" s="149" t="s">
        <v>30</v>
      </c>
      <c r="P11" s="409" t="s">
        <v>194</v>
      </c>
    </row>
    <row r="12" spans="1:16" ht="15" x14ac:dyDescent="0.25">
      <c r="A12" s="413"/>
      <c r="B12" s="399"/>
      <c r="C12" s="68">
        <v>12</v>
      </c>
      <c r="D12" s="68">
        <v>12</v>
      </c>
      <c r="E12" s="68">
        <v>12</v>
      </c>
      <c r="F12" s="68">
        <v>12</v>
      </c>
      <c r="G12" s="68">
        <v>12</v>
      </c>
      <c r="H12" s="68">
        <v>12</v>
      </c>
      <c r="I12" s="150">
        <v>12</v>
      </c>
      <c r="J12"/>
      <c r="K12" s="69">
        <v>12</v>
      </c>
      <c r="L12" s="69">
        <v>12</v>
      </c>
      <c r="M12" s="69">
        <v>12</v>
      </c>
      <c r="N12" s="69">
        <f>SUM(C12:I12)</f>
        <v>84</v>
      </c>
      <c r="P12" s="409"/>
    </row>
    <row r="13" spans="1:16" s="4" customFormat="1" ht="15" x14ac:dyDescent="0.25">
      <c r="A13" s="21" t="s">
        <v>126</v>
      </c>
      <c r="B13" s="130"/>
      <c r="C13" s="91">
        <f>SUM(C14:C16)</f>
        <v>0</v>
      </c>
      <c r="D13" s="91">
        <f t="shared" ref="D13:I13" si="2">SUM(D14:D16)</f>
        <v>0</v>
      </c>
      <c r="E13" s="91">
        <f t="shared" si="2"/>
        <v>0</v>
      </c>
      <c r="F13" s="91">
        <f t="shared" si="2"/>
        <v>0</v>
      </c>
      <c r="G13" s="91">
        <f t="shared" si="2"/>
        <v>0</v>
      </c>
      <c r="H13" s="91">
        <f t="shared" si="2"/>
        <v>0</v>
      </c>
      <c r="I13" s="153">
        <f t="shared" si="2"/>
        <v>0</v>
      </c>
      <c r="J13"/>
      <c r="K13" s="145">
        <f t="shared" ref="K13:M13" si="3">SUM(K14:K16)</f>
        <v>0</v>
      </c>
      <c r="L13" s="23">
        <f t="shared" si="3"/>
        <v>0</v>
      </c>
      <c r="M13" s="23">
        <f t="shared" si="3"/>
        <v>0</v>
      </c>
      <c r="N13" s="146">
        <f>SUM(N14:N16)</f>
        <v>0</v>
      </c>
      <c r="P13" s="155"/>
    </row>
    <row r="14" spans="1:16" ht="15" x14ac:dyDescent="0.25">
      <c r="A14" s="25" t="s">
        <v>1</v>
      </c>
      <c r="B14" s="86"/>
      <c r="C14" s="12"/>
      <c r="D14" s="12"/>
      <c r="E14" s="12"/>
      <c r="F14" s="12"/>
      <c r="G14" s="12"/>
      <c r="H14" s="12"/>
      <c r="I14" s="133"/>
      <c r="J14"/>
      <c r="K14" s="162" t="str">
        <f t="shared" ref="K14:K16" si="4">IFERROR(AVERAGE(C14:D14),"")</f>
        <v/>
      </c>
      <c r="L14" s="165" t="str">
        <f t="shared" ref="L14:L16" si="5">IFERROR(AVERAGE(E14:I14),"")</f>
        <v/>
      </c>
      <c r="M14" s="161" t="str">
        <f t="shared" ref="M14:M16" si="6">IFERROR(AVERAGE(C14:I14),"")</f>
        <v/>
      </c>
      <c r="N14" s="161">
        <f t="shared" ref="N14:N16" si="7">SUM(C14:I14)</f>
        <v>0</v>
      </c>
      <c r="P14" s="154"/>
    </row>
    <row r="15" spans="1:16" ht="15" x14ac:dyDescent="0.25">
      <c r="A15" s="25" t="s">
        <v>111</v>
      </c>
      <c r="B15" s="86"/>
      <c r="C15" s="12"/>
      <c r="D15" s="12"/>
      <c r="E15" s="12"/>
      <c r="F15" s="12"/>
      <c r="G15" s="12"/>
      <c r="H15" s="12"/>
      <c r="I15" s="133"/>
      <c r="J15"/>
      <c r="K15" s="162" t="str">
        <f t="shared" si="4"/>
        <v/>
      </c>
      <c r="L15" s="165" t="str">
        <f t="shared" si="5"/>
        <v/>
      </c>
      <c r="M15" s="161" t="str">
        <f t="shared" si="6"/>
        <v/>
      </c>
      <c r="N15" s="161">
        <f t="shared" si="7"/>
        <v>0</v>
      </c>
      <c r="P15" s="155"/>
    </row>
    <row r="16" spans="1:16" ht="15" x14ac:dyDescent="0.25">
      <c r="A16" s="25" t="s">
        <v>2</v>
      </c>
      <c r="B16" s="86"/>
      <c r="C16" s="12"/>
      <c r="D16" s="12"/>
      <c r="E16" s="12"/>
      <c r="F16" s="12"/>
      <c r="G16" s="12"/>
      <c r="H16" s="12"/>
      <c r="I16" s="133"/>
      <c r="J16"/>
      <c r="K16" s="162" t="str">
        <f t="shared" si="4"/>
        <v/>
      </c>
      <c r="L16" s="165" t="str">
        <f t="shared" si="5"/>
        <v/>
      </c>
      <c r="M16" s="161" t="str">
        <f t="shared" si="6"/>
        <v/>
      </c>
      <c r="N16" s="161">
        <f t="shared" si="7"/>
        <v>0</v>
      </c>
      <c r="P16" s="155"/>
    </row>
    <row r="17" spans="1:16" s="4" customFormat="1" ht="15" x14ac:dyDescent="0.25">
      <c r="A17" s="21" t="s">
        <v>128</v>
      </c>
      <c r="B17" s="130"/>
      <c r="C17" s="23">
        <f>SUM(C18:C25)</f>
        <v>0</v>
      </c>
      <c r="D17" s="23">
        <f t="shared" ref="D17:H17" si="8">SUM(D18:D25)</f>
        <v>25049.624269090917</v>
      </c>
      <c r="E17" s="23">
        <f t="shared" si="8"/>
        <v>42599.948661818184</v>
      </c>
      <c r="F17" s="23">
        <f t="shared" si="8"/>
        <v>42599.948661818184</v>
      </c>
      <c r="G17" s="23">
        <f t="shared" si="8"/>
        <v>57051.740225454545</v>
      </c>
      <c r="H17" s="23">
        <f t="shared" si="8"/>
        <v>57051.740225454545</v>
      </c>
      <c r="I17" s="146">
        <f>SUM(I18:I25)</f>
        <v>57051.740225454545</v>
      </c>
      <c r="J17"/>
      <c r="K17" s="145">
        <f t="shared" ref="K17:M17" si="9">SUM(K18:K25)</f>
        <v>25049.624269090917</v>
      </c>
      <c r="L17" s="23">
        <f t="shared" si="9"/>
        <v>51271.023599999993</v>
      </c>
      <c r="M17" s="23">
        <f t="shared" si="9"/>
        <v>46900.790378181817</v>
      </c>
      <c r="N17" s="146">
        <f>SUM(N18:N25)</f>
        <v>281404.74226909096</v>
      </c>
      <c r="P17" s="156"/>
    </row>
    <row r="18" spans="1:16" ht="15" x14ac:dyDescent="0.25">
      <c r="A18" s="25" t="s">
        <v>3</v>
      </c>
      <c r="B18" s="86"/>
      <c r="C18" s="201"/>
      <c r="D18" s="207">
        <v>5563.6363636363603</v>
      </c>
      <c r="E18" s="207">
        <v>3927.272727272727</v>
      </c>
      <c r="F18" s="207">
        <v>3927.272727272727</v>
      </c>
      <c r="G18" s="207">
        <v>3927.272727272727</v>
      </c>
      <c r="H18" s="207">
        <v>3927.272727272727</v>
      </c>
      <c r="I18" s="208">
        <v>3927.272727272727</v>
      </c>
      <c r="J18"/>
      <c r="K18" s="162">
        <f t="shared" ref="K18:K25" si="10">IFERROR(AVERAGE(C18:D18),"")</f>
        <v>5563.6363636363603</v>
      </c>
      <c r="L18" s="165">
        <f t="shared" ref="L18:L25" si="11">IFERROR(AVERAGE(E18:I18),"")</f>
        <v>3927.272727272727</v>
      </c>
      <c r="M18" s="161">
        <f t="shared" ref="M18:M25" si="12">IFERROR(AVERAGE(C18:I18),"")</f>
        <v>4200</v>
      </c>
      <c r="N18" s="161">
        <f t="shared" ref="N18:N25" si="13">SUM(C18:I18)</f>
        <v>25200</v>
      </c>
      <c r="P18" s="155" t="s">
        <v>203</v>
      </c>
    </row>
    <row r="19" spans="1:16" ht="15" x14ac:dyDescent="0.25">
      <c r="A19" s="25" t="s">
        <v>110</v>
      </c>
      <c r="B19" s="86"/>
      <c r="C19" s="201"/>
      <c r="D19" s="12"/>
      <c r="E19" s="12"/>
      <c r="F19" s="12"/>
      <c r="G19" s="12"/>
      <c r="H19" s="12"/>
      <c r="I19" s="133"/>
      <c r="J19"/>
      <c r="K19" s="162" t="str">
        <f t="shared" si="10"/>
        <v/>
      </c>
      <c r="L19" s="165" t="str">
        <f t="shared" si="11"/>
        <v/>
      </c>
      <c r="M19" s="161" t="str">
        <f t="shared" si="12"/>
        <v/>
      </c>
      <c r="N19" s="161">
        <f t="shared" si="13"/>
        <v>0</v>
      </c>
      <c r="P19" s="155"/>
    </row>
    <row r="20" spans="1:16" ht="15" x14ac:dyDescent="0.25">
      <c r="A20" s="25" t="s">
        <v>4</v>
      </c>
      <c r="B20" s="86"/>
      <c r="C20" s="201"/>
      <c r="D20" s="207">
        <v>121.11272727272731</v>
      </c>
      <c r="E20" s="207">
        <v>214.47447272727274</v>
      </c>
      <c r="F20" s="207">
        <v>214.47447272727274</v>
      </c>
      <c r="G20" s="207">
        <v>287.24421818181816</v>
      </c>
      <c r="H20" s="207">
        <v>287.24421818181816</v>
      </c>
      <c r="I20" s="208">
        <v>287.24421818181816</v>
      </c>
      <c r="J20"/>
      <c r="K20" s="162">
        <f t="shared" si="10"/>
        <v>121.11272727272731</v>
      </c>
      <c r="L20" s="165">
        <f t="shared" si="11"/>
        <v>258.13631999999996</v>
      </c>
      <c r="M20" s="161">
        <f t="shared" si="12"/>
        <v>235.2990545454546</v>
      </c>
      <c r="N20" s="161">
        <f t="shared" si="13"/>
        <v>1411.7943272727275</v>
      </c>
      <c r="P20" s="155" t="s">
        <v>204</v>
      </c>
    </row>
    <row r="21" spans="1:16" ht="15" x14ac:dyDescent="0.25">
      <c r="A21" s="25" t="s">
        <v>5</v>
      </c>
      <c r="B21" s="86"/>
      <c r="C21" s="201"/>
      <c r="D21" s="12"/>
      <c r="E21" s="12"/>
      <c r="F21" s="12"/>
      <c r="G21" s="12"/>
      <c r="H21" s="12"/>
      <c r="I21" s="133"/>
      <c r="J21"/>
      <c r="K21" s="162" t="str">
        <f t="shared" si="10"/>
        <v/>
      </c>
      <c r="L21" s="165" t="str">
        <f t="shared" si="11"/>
        <v/>
      </c>
      <c r="M21" s="161" t="str">
        <f t="shared" si="12"/>
        <v/>
      </c>
      <c r="N21" s="161">
        <f t="shared" si="13"/>
        <v>0</v>
      </c>
      <c r="P21" s="155"/>
    </row>
    <row r="22" spans="1:16" ht="15" x14ac:dyDescent="0.25">
      <c r="A22" s="25" t="s">
        <v>115</v>
      </c>
      <c r="B22" s="86"/>
      <c r="C22" s="201"/>
      <c r="D22" s="12"/>
      <c r="E22" s="12"/>
      <c r="F22" s="12"/>
      <c r="G22" s="12"/>
      <c r="H22" s="12"/>
      <c r="I22" s="133"/>
      <c r="J22"/>
      <c r="K22" s="162" t="str">
        <f t="shared" si="10"/>
        <v/>
      </c>
      <c r="L22" s="165" t="str">
        <f t="shared" si="11"/>
        <v/>
      </c>
      <c r="M22" s="161" t="str">
        <f t="shared" si="12"/>
        <v/>
      </c>
      <c r="N22" s="161">
        <f t="shared" si="13"/>
        <v>0</v>
      </c>
      <c r="P22" s="155"/>
    </row>
    <row r="23" spans="1:16" ht="15" x14ac:dyDescent="0.25">
      <c r="A23" s="25" t="s">
        <v>118</v>
      </c>
      <c r="B23" s="86"/>
      <c r="C23" s="201"/>
      <c r="D23" s="12"/>
      <c r="E23" s="12"/>
      <c r="F23" s="12"/>
      <c r="G23" s="12"/>
      <c r="H23" s="12"/>
      <c r="I23" s="133"/>
      <c r="J23"/>
      <c r="K23" s="162" t="str">
        <f t="shared" si="10"/>
        <v/>
      </c>
      <c r="L23" s="165" t="str">
        <f t="shared" si="11"/>
        <v/>
      </c>
      <c r="M23" s="161" t="str">
        <f t="shared" si="12"/>
        <v/>
      </c>
      <c r="N23" s="161">
        <f t="shared" si="13"/>
        <v>0</v>
      </c>
      <c r="P23" s="155"/>
    </row>
    <row r="24" spans="1:16" s="4" customFormat="1" ht="15" x14ac:dyDescent="0.25">
      <c r="A24" s="25" t="s">
        <v>6</v>
      </c>
      <c r="B24" s="86"/>
      <c r="C24" s="201"/>
      <c r="D24" s="207">
        <v>18658.909090909099</v>
      </c>
      <c r="E24" s="207">
        <v>37317.818181818184</v>
      </c>
      <c r="F24" s="207">
        <v>37317.818181818184</v>
      </c>
      <c r="G24" s="207">
        <v>51312</v>
      </c>
      <c r="H24" s="207">
        <v>51312</v>
      </c>
      <c r="I24" s="208">
        <v>51312</v>
      </c>
      <c r="J24"/>
      <c r="K24" s="162">
        <f t="shared" si="10"/>
        <v>18658.909090909099</v>
      </c>
      <c r="L24" s="165">
        <f t="shared" si="11"/>
        <v>45714.327272727271</v>
      </c>
      <c r="M24" s="161">
        <f t="shared" si="12"/>
        <v>41205.090909090912</v>
      </c>
      <c r="N24" s="161">
        <f t="shared" si="13"/>
        <v>247230.54545454547</v>
      </c>
      <c r="P24" s="155" t="s">
        <v>202</v>
      </c>
    </row>
    <row r="25" spans="1:16" ht="15" x14ac:dyDescent="0.25">
      <c r="A25" s="25" t="s">
        <v>125</v>
      </c>
      <c r="B25" s="86"/>
      <c r="C25" s="201"/>
      <c r="D25" s="207">
        <v>705.96608727272746</v>
      </c>
      <c r="E25" s="207">
        <v>1140.38328</v>
      </c>
      <c r="F25" s="207">
        <v>1140.38328</v>
      </c>
      <c r="G25" s="207">
        <v>1525.2232799999999</v>
      </c>
      <c r="H25" s="207">
        <v>1525.2232799999999</v>
      </c>
      <c r="I25" s="208">
        <v>1525.2232799999999</v>
      </c>
      <c r="J25"/>
      <c r="K25" s="162">
        <f t="shared" si="10"/>
        <v>705.96608727272746</v>
      </c>
      <c r="L25" s="165">
        <f t="shared" si="11"/>
        <v>1371.28728</v>
      </c>
      <c r="M25" s="161">
        <f t="shared" si="12"/>
        <v>1260.4004145454546</v>
      </c>
      <c r="N25" s="161">
        <f t="shared" si="13"/>
        <v>7562.4024872727277</v>
      </c>
      <c r="P25" s="155"/>
    </row>
    <row r="26" spans="1:16" ht="15" x14ac:dyDescent="0.25">
      <c r="A26" s="21" t="s">
        <v>129</v>
      </c>
      <c r="B26" s="128"/>
      <c r="C26" s="23"/>
      <c r="D26" s="23"/>
      <c r="E26" s="23"/>
      <c r="F26" s="23"/>
      <c r="G26" s="23"/>
      <c r="H26" s="23"/>
      <c r="I26" s="146"/>
      <c r="J26"/>
      <c r="K26" s="145"/>
      <c r="L26" s="23"/>
      <c r="M26" s="146"/>
      <c r="N26" s="146"/>
      <c r="P26" s="156"/>
    </row>
    <row r="27" spans="1:16" ht="15" x14ac:dyDescent="0.25">
      <c r="A27" s="18" t="s">
        <v>136</v>
      </c>
      <c r="B27" s="52"/>
      <c r="C27" s="19">
        <f>C13+C17+C26</f>
        <v>0</v>
      </c>
      <c r="D27" s="19">
        <f t="shared" ref="D27:I27" si="14">D13+D17+D26</f>
        <v>25049.624269090917</v>
      </c>
      <c r="E27" s="19">
        <f t="shared" si="14"/>
        <v>42599.948661818184</v>
      </c>
      <c r="F27" s="19">
        <f t="shared" si="14"/>
        <v>42599.948661818184</v>
      </c>
      <c r="G27" s="19">
        <f t="shared" si="14"/>
        <v>57051.740225454545</v>
      </c>
      <c r="H27" s="19">
        <f t="shared" si="14"/>
        <v>57051.740225454545</v>
      </c>
      <c r="I27" s="37">
        <f t="shared" si="14"/>
        <v>57051.740225454545</v>
      </c>
      <c r="J27"/>
      <c r="K27" s="55">
        <f t="shared" ref="K27:M27" si="15">K13+K17+K26</f>
        <v>25049.624269090917</v>
      </c>
      <c r="L27" s="19">
        <f t="shared" si="15"/>
        <v>51271.023599999993</v>
      </c>
      <c r="M27" s="37">
        <f t="shared" si="15"/>
        <v>46900.790378181817</v>
      </c>
      <c r="N27" s="37">
        <f>N13+N17+N26</f>
        <v>281404.74226909096</v>
      </c>
      <c r="P27" s="156"/>
    </row>
    <row r="28" spans="1:16" ht="15" x14ac:dyDescent="0.25">
      <c r="B28" s="31"/>
      <c r="C28" s="2"/>
      <c r="D28" s="2"/>
      <c r="E28" s="2"/>
      <c r="F28" s="2"/>
      <c r="G28" s="2"/>
      <c r="H28" s="2"/>
      <c r="I28" s="2"/>
      <c r="J28"/>
      <c r="K28" s="2"/>
      <c r="L28" s="2"/>
      <c r="M28" s="2"/>
      <c r="N28" s="2"/>
      <c r="P28" s="10"/>
    </row>
    <row r="29" spans="1:16" ht="15" x14ac:dyDescent="0.25">
      <c r="A29" s="92" t="s">
        <v>131</v>
      </c>
      <c r="B29" s="93"/>
      <c r="C29" s="188" t="e">
        <f>C25/C27</f>
        <v>#DIV/0!</v>
      </c>
      <c r="D29" s="188">
        <f t="shared" ref="D29:I29" si="16">D25/D27</f>
        <v>2.8182701652089408E-2</v>
      </c>
      <c r="E29" s="188">
        <f t="shared" si="16"/>
        <v>2.6769592823995859E-2</v>
      </c>
      <c r="F29" s="188">
        <f t="shared" si="16"/>
        <v>2.6769592823995859E-2</v>
      </c>
      <c r="G29" s="188">
        <f t="shared" si="16"/>
        <v>2.6734036051708328E-2</v>
      </c>
      <c r="H29" s="188">
        <f t="shared" si="16"/>
        <v>2.6734036051708328E-2</v>
      </c>
      <c r="I29" s="189">
        <f t="shared" si="16"/>
        <v>2.6734036051708328E-2</v>
      </c>
      <c r="J29" s="191"/>
      <c r="K29" s="192">
        <f t="shared" ref="K29:M29" si="17">K25/K27</f>
        <v>2.8182701652089408E-2</v>
      </c>
      <c r="L29" s="188">
        <f t="shared" si="17"/>
        <v>2.6745853382962304E-2</v>
      </c>
      <c r="M29" s="188">
        <f t="shared" si="17"/>
        <v>2.6873756377713224E-2</v>
      </c>
      <c r="N29" s="190">
        <f>N25/N27</f>
        <v>2.687375637771322E-2</v>
      </c>
    </row>
    <row r="30" spans="1:16" ht="15" x14ac:dyDescent="0.25">
      <c r="J30"/>
    </row>
    <row r="31" spans="1:16" ht="15" x14ac:dyDescent="0.25">
      <c r="J31"/>
    </row>
    <row r="32" spans="1:16" ht="15" x14ac:dyDescent="0.25">
      <c r="J32"/>
    </row>
    <row r="33" spans="10:10" ht="15" x14ac:dyDescent="0.25">
      <c r="J33"/>
    </row>
  </sheetData>
  <mergeCells count="7">
    <mergeCell ref="P4:P5"/>
    <mergeCell ref="P11:P12"/>
    <mergeCell ref="A1:N1"/>
    <mergeCell ref="A4:A5"/>
    <mergeCell ref="B4:B5"/>
    <mergeCell ref="A11:A12"/>
    <mergeCell ref="B11:B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&amp;L&amp;F&amp;R&amp;A</oddHeader>
    <oddFooter>&amp;L&amp;D&amp;C&amp;P/&amp;N&amp;R&amp;T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view="pageBreakPreview" zoomScaleNormal="100" zoomScaleSheetLayoutView="100" workbookViewId="0">
      <selection sqref="A1:J1"/>
    </sheetView>
  </sheetViews>
  <sheetFormatPr baseColWidth="10" defaultColWidth="11.28515625" defaultRowHeight="12.75" x14ac:dyDescent="0.2"/>
  <cols>
    <col min="1" max="1" width="32.42578125" style="2" customWidth="1"/>
    <col min="2" max="2" width="17.140625" style="2" customWidth="1"/>
    <col min="3" max="4" width="11.42578125" style="10" customWidth="1"/>
    <col min="5" max="5" width="12.42578125" style="53" bestFit="1" customWidth="1"/>
    <col min="6" max="6" width="11.42578125" style="342" customWidth="1"/>
    <col min="7" max="8" width="11.42578125" style="10" customWidth="1"/>
    <col min="9" max="9" width="11.42578125" style="53" customWidth="1"/>
    <col min="10" max="10" width="11.42578125" style="342" customWidth="1"/>
    <col min="11" max="16384" width="11.28515625" style="2"/>
  </cols>
  <sheetData>
    <row r="1" spans="1:10" x14ac:dyDescent="0.2">
      <c r="A1" s="400" t="s">
        <v>137</v>
      </c>
      <c r="B1" s="401"/>
      <c r="C1" s="401"/>
      <c r="D1" s="401"/>
      <c r="E1" s="401"/>
      <c r="F1" s="401"/>
      <c r="G1" s="401"/>
      <c r="H1" s="401"/>
      <c r="I1" s="401"/>
      <c r="J1" s="402"/>
    </row>
    <row r="2" spans="1:10" x14ac:dyDescent="0.2">
      <c r="E2" s="10"/>
      <c r="I2" s="2"/>
    </row>
    <row r="3" spans="1:10" ht="27" customHeight="1" x14ac:dyDescent="0.2">
      <c r="A3" s="396" t="s">
        <v>46</v>
      </c>
      <c r="B3" s="398"/>
      <c r="C3" s="403" t="s">
        <v>288</v>
      </c>
      <c r="D3" s="404"/>
      <c r="E3" s="403" t="s">
        <v>292</v>
      </c>
      <c r="F3" s="404"/>
      <c r="G3" s="227" t="s">
        <v>291</v>
      </c>
      <c r="H3" s="230" t="s">
        <v>288</v>
      </c>
      <c r="I3" s="403" t="s">
        <v>295</v>
      </c>
      <c r="J3" s="404"/>
    </row>
    <row r="4" spans="1:10" x14ac:dyDescent="0.2">
      <c r="A4" s="397"/>
      <c r="B4" s="399"/>
      <c r="C4" s="238" t="s">
        <v>289</v>
      </c>
      <c r="D4" s="150" t="s">
        <v>290</v>
      </c>
      <c r="E4" s="238" t="s">
        <v>293</v>
      </c>
      <c r="F4" s="343" t="s">
        <v>294</v>
      </c>
      <c r="G4" s="405" t="s">
        <v>289</v>
      </c>
      <c r="H4" s="406"/>
      <c r="I4" s="238" t="s">
        <v>293</v>
      </c>
      <c r="J4" s="343" t="s">
        <v>294</v>
      </c>
    </row>
    <row r="5" spans="1:10" x14ac:dyDescent="0.2">
      <c r="A5" s="47" t="s">
        <v>234</v>
      </c>
      <c r="B5" s="48"/>
      <c r="C5" s="268">
        <f>SUM(C6:C7)</f>
        <v>0</v>
      </c>
      <c r="D5" s="228">
        <f t="shared" ref="D5:H5" si="0">SUM(D6:D7)</f>
        <v>0</v>
      </c>
      <c r="E5" s="374">
        <f t="shared" ref="E5:E23" si="1">IFERROR(D5-C5,"-")</f>
        <v>0</v>
      </c>
      <c r="F5" s="378" t="str">
        <f t="shared" ref="F5:F23" si="2">IFERROR(D5/C5-1,"-")</f>
        <v>-</v>
      </c>
      <c r="G5" s="228">
        <f t="shared" si="0"/>
        <v>0</v>
      </c>
      <c r="H5" s="228">
        <f t="shared" si="0"/>
        <v>0</v>
      </c>
      <c r="I5" s="374">
        <f t="shared" ref="I5:I23" si="3">IFERROR(H5-G5,"-")</f>
        <v>0</v>
      </c>
      <c r="J5" s="378" t="str">
        <f t="shared" ref="J5:J23" si="4">IFERROR(H5/G5-1,"-")</f>
        <v>-</v>
      </c>
    </row>
    <row r="6" spans="1:10" x14ac:dyDescent="0.2">
      <c r="A6" s="25" t="s">
        <v>11</v>
      </c>
      <c r="B6" s="416"/>
      <c r="C6" s="257"/>
      <c r="D6" s="257"/>
      <c r="E6" s="328">
        <f t="shared" si="1"/>
        <v>0</v>
      </c>
      <c r="F6" s="341" t="str">
        <f t="shared" si="2"/>
        <v>-</v>
      </c>
      <c r="G6" s="257"/>
      <c r="H6" s="257"/>
      <c r="I6" s="314">
        <f t="shared" si="3"/>
        <v>0</v>
      </c>
      <c r="J6" s="341" t="str">
        <f t="shared" si="4"/>
        <v>-</v>
      </c>
    </row>
    <row r="7" spans="1:10" x14ac:dyDescent="0.2">
      <c r="A7" s="25" t="s">
        <v>12</v>
      </c>
      <c r="B7" s="417"/>
      <c r="C7" s="257"/>
      <c r="D7" s="257"/>
      <c r="E7" s="328">
        <f t="shared" si="1"/>
        <v>0</v>
      </c>
      <c r="F7" s="341" t="str">
        <f t="shared" si="2"/>
        <v>-</v>
      </c>
      <c r="G7" s="257"/>
      <c r="H7" s="257"/>
      <c r="I7" s="328">
        <f t="shared" si="3"/>
        <v>0</v>
      </c>
      <c r="J7" s="341" t="str">
        <f t="shared" si="4"/>
        <v>-</v>
      </c>
    </row>
    <row r="8" spans="1:10" x14ac:dyDescent="0.2">
      <c r="A8" s="47" t="s">
        <v>235</v>
      </c>
      <c r="B8" s="50"/>
      <c r="C8" s="268">
        <f>SUM(C9:C10)</f>
        <v>0</v>
      </c>
      <c r="D8" s="228">
        <f t="shared" ref="D8:H8" si="5">SUM(D9:D10)</f>
        <v>0</v>
      </c>
      <c r="E8" s="374">
        <f t="shared" si="1"/>
        <v>0</v>
      </c>
      <c r="F8" s="378" t="str">
        <f t="shared" si="2"/>
        <v>-</v>
      </c>
      <c r="G8" s="228">
        <f t="shared" si="5"/>
        <v>0</v>
      </c>
      <c r="H8" s="228">
        <f t="shared" si="5"/>
        <v>0</v>
      </c>
      <c r="I8" s="374">
        <f t="shared" si="3"/>
        <v>0</v>
      </c>
      <c r="J8" s="378" t="str">
        <f t="shared" si="4"/>
        <v>-</v>
      </c>
    </row>
    <row r="9" spans="1:10" s="139" customFormat="1" x14ac:dyDescent="0.2">
      <c r="A9" s="138" t="s">
        <v>11</v>
      </c>
      <c r="B9" s="416"/>
      <c r="C9" s="257"/>
      <c r="D9" s="257"/>
      <c r="E9" s="328">
        <f t="shared" si="1"/>
        <v>0</v>
      </c>
      <c r="F9" s="341" t="str">
        <f t="shared" si="2"/>
        <v>-</v>
      </c>
      <c r="G9" s="257"/>
      <c r="H9" s="257"/>
      <c r="I9" s="375">
        <f t="shared" si="3"/>
        <v>0</v>
      </c>
      <c r="J9" s="345" t="str">
        <f t="shared" si="4"/>
        <v>-</v>
      </c>
    </row>
    <row r="10" spans="1:10" s="139" customFormat="1" x14ac:dyDescent="0.2">
      <c r="A10" s="138" t="s">
        <v>12</v>
      </c>
      <c r="B10" s="417"/>
      <c r="C10" s="257"/>
      <c r="D10" s="257"/>
      <c r="E10" s="328">
        <f t="shared" si="1"/>
        <v>0</v>
      </c>
      <c r="F10" s="341" t="str">
        <f t="shared" si="2"/>
        <v>-</v>
      </c>
      <c r="G10" s="257"/>
      <c r="H10" s="257"/>
      <c r="I10" s="334">
        <f t="shared" si="3"/>
        <v>0</v>
      </c>
      <c r="J10" s="345" t="str">
        <f t="shared" si="4"/>
        <v>-</v>
      </c>
    </row>
    <row r="11" spans="1:10" x14ac:dyDescent="0.2">
      <c r="A11" s="47" t="s">
        <v>303</v>
      </c>
      <c r="B11" s="50"/>
      <c r="C11" s="268">
        <f>SUM(C12:C13)</f>
        <v>0</v>
      </c>
      <c r="D11" s="228">
        <f t="shared" ref="D11" si="6">SUM(D12:D13)</f>
        <v>0</v>
      </c>
      <c r="E11" s="374">
        <f t="shared" ref="E11:E13" si="7">IFERROR(D11-C11,"-")</f>
        <v>0</v>
      </c>
      <c r="F11" s="378" t="str">
        <f t="shared" ref="F11:F13" si="8">IFERROR(D11/C11-1,"-")</f>
        <v>-</v>
      </c>
      <c r="G11" s="228">
        <f t="shared" ref="G11:H11" si="9">SUM(G12:G13)</f>
        <v>0</v>
      </c>
      <c r="H11" s="228">
        <f t="shared" si="9"/>
        <v>0</v>
      </c>
      <c r="I11" s="374">
        <f t="shared" ref="I11:I13" si="10">IFERROR(H11-G11,"-")</f>
        <v>0</v>
      </c>
      <c r="J11" s="378" t="str">
        <f t="shared" ref="J11:J13" si="11">IFERROR(H11/G11-1,"-")</f>
        <v>-</v>
      </c>
    </row>
    <row r="12" spans="1:10" s="139" customFormat="1" x14ac:dyDescent="0.2">
      <c r="A12" s="138" t="s">
        <v>11</v>
      </c>
      <c r="B12" s="416"/>
      <c r="C12" s="257"/>
      <c r="D12" s="257"/>
      <c r="E12" s="328">
        <f t="shared" si="7"/>
        <v>0</v>
      </c>
      <c r="F12" s="341" t="str">
        <f t="shared" si="8"/>
        <v>-</v>
      </c>
      <c r="G12" s="257"/>
      <c r="H12" s="257"/>
      <c r="I12" s="375">
        <f t="shared" si="10"/>
        <v>0</v>
      </c>
      <c r="J12" s="345" t="str">
        <f t="shared" si="11"/>
        <v>-</v>
      </c>
    </row>
    <row r="13" spans="1:10" s="139" customFormat="1" x14ac:dyDescent="0.2">
      <c r="A13" s="138" t="s">
        <v>12</v>
      </c>
      <c r="B13" s="417"/>
      <c r="C13" s="257"/>
      <c r="D13" s="257"/>
      <c r="E13" s="328">
        <f t="shared" si="7"/>
        <v>0</v>
      </c>
      <c r="F13" s="341" t="str">
        <f t="shared" si="8"/>
        <v>-</v>
      </c>
      <c r="G13" s="257"/>
      <c r="H13" s="257"/>
      <c r="I13" s="334">
        <f t="shared" si="10"/>
        <v>0</v>
      </c>
      <c r="J13" s="345" t="str">
        <f t="shared" si="11"/>
        <v>-</v>
      </c>
    </row>
    <row r="14" spans="1:10" x14ac:dyDescent="0.2">
      <c r="A14" s="47" t="s">
        <v>236</v>
      </c>
      <c r="B14" s="50"/>
      <c r="C14" s="268">
        <f>SUM(C15:C16)</f>
        <v>0</v>
      </c>
      <c r="D14" s="228">
        <f t="shared" ref="D14:H14" si="12">SUM(D15:D16)</f>
        <v>0</v>
      </c>
      <c r="E14" s="374">
        <f t="shared" si="1"/>
        <v>0</v>
      </c>
      <c r="F14" s="378" t="str">
        <f t="shared" si="2"/>
        <v>-</v>
      </c>
      <c r="G14" s="228">
        <f t="shared" si="12"/>
        <v>0</v>
      </c>
      <c r="H14" s="228">
        <f t="shared" si="12"/>
        <v>0</v>
      </c>
      <c r="I14" s="374">
        <f t="shared" si="3"/>
        <v>0</v>
      </c>
      <c r="J14" s="378" t="str">
        <f t="shared" si="4"/>
        <v>-</v>
      </c>
    </row>
    <row r="15" spans="1:10" s="139" customFormat="1" x14ac:dyDescent="0.2">
      <c r="A15" s="138" t="s">
        <v>11</v>
      </c>
      <c r="B15" s="416"/>
      <c r="C15" s="257"/>
      <c r="D15" s="257"/>
      <c r="E15" s="328">
        <f t="shared" si="1"/>
        <v>0</v>
      </c>
      <c r="F15" s="341" t="str">
        <f t="shared" si="2"/>
        <v>-</v>
      </c>
      <c r="G15" s="257"/>
      <c r="H15" s="257"/>
      <c r="I15" s="375">
        <f t="shared" si="3"/>
        <v>0</v>
      </c>
      <c r="J15" s="345" t="str">
        <f t="shared" si="4"/>
        <v>-</v>
      </c>
    </row>
    <row r="16" spans="1:10" s="139" customFormat="1" x14ac:dyDescent="0.2">
      <c r="A16" s="138" t="s">
        <v>12</v>
      </c>
      <c r="B16" s="417"/>
      <c r="C16" s="257"/>
      <c r="D16" s="257"/>
      <c r="E16" s="328">
        <f t="shared" si="1"/>
        <v>0</v>
      </c>
      <c r="F16" s="341" t="str">
        <f t="shared" si="2"/>
        <v>-</v>
      </c>
      <c r="G16" s="257"/>
      <c r="H16" s="257"/>
      <c r="I16" s="334">
        <f t="shared" si="3"/>
        <v>0</v>
      </c>
      <c r="J16" s="345" t="str">
        <f t="shared" si="4"/>
        <v>-</v>
      </c>
    </row>
    <row r="17" spans="1:10" x14ac:dyDescent="0.2">
      <c r="A17" s="47" t="s">
        <v>37</v>
      </c>
      <c r="B17" s="50"/>
      <c r="C17" s="268">
        <f>SUM(C18:C19)</f>
        <v>0</v>
      </c>
      <c r="D17" s="228">
        <f t="shared" ref="D17" si="13">SUM(D18:D19)</f>
        <v>0</v>
      </c>
      <c r="E17" s="374">
        <f t="shared" si="1"/>
        <v>0</v>
      </c>
      <c r="F17" s="378" t="str">
        <f t="shared" si="2"/>
        <v>-</v>
      </c>
      <c r="G17" s="228">
        <f t="shared" ref="G17" si="14">SUM(G18:G19)</f>
        <v>0</v>
      </c>
      <c r="H17" s="228">
        <f t="shared" ref="H17" si="15">SUM(H18:H19)</f>
        <v>0</v>
      </c>
      <c r="I17" s="374">
        <f t="shared" si="3"/>
        <v>0</v>
      </c>
      <c r="J17" s="378" t="str">
        <f t="shared" si="4"/>
        <v>-</v>
      </c>
    </row>
    <row r="18" spans="1:10" x14ac:dyDescent="0.2">
      <c r="A18" s="25" t="s">
        <v>132</v>
      </c>
      <c r="B18" s="416"/>
      <c r="C18" s="257"/>
      <c r="D18" s="257"/>
      <c r="E18" s="328">
        <f t="shared" si="1"/>
        <v>0</v>
      </c>
      <c r="F18" s="341" t="str">
        <f t="shared" si="2"/>
        <v>-</v>
      </c>
      <c r="G18" s="257"/>
      <c r="H18" s="257"/>
      <c r="I18" s="314">
        <f t="shared" si="3"/>
        <v>0</v>
      </c>
      <c r="J18" s="341" t="str">
        <f t="shared" si="4"/>
        <v>-</v>
      </c>
    </row>
    <row r="19" spans="1:10" s="4" customFormat="1" x14ac:dyDescent="0.2">
      <c r="A19" s="25" t="s">
        <v>12</v>
      </c>
      <c r="B19" s="417"/>
      <c r="C19" s="257"/>
      <c r="D19" s="257"/>
      <c r="E19" s="328">
        <f t="shared" si="1"/>
        <v>0</v>
      </c>
      <c r="F19" s="341" t="str">
        <f t="shared" si="2"/>
        <v>-</v>
      </c>
      <c r="G19" s="257"/>
      <c r="H19" s="257"/>
      <c r="I19" s="328">
        <f t="shared" si="3"/>
        <v>0</v>
      </c>
      <c r="J19" s="341" t="str">
        <f t="shared" si="4"/>
        <v>-</v>
      </c>
    </row>
    <row r="20" spans="1:10" x14ac:dyDescent="0.2">
      <c r="A20" s="47" t="s">
        <v>192</v>
      </c>
      <c r="B20" s="50"/>
      <c r="C20" s="268">
        <f>C21</f>
        <v>0</v>
      </c>
      <c r="D20" s="228">
        <f t="shared" ref="D20:H20" si="16">D21</f>
        <v>0</v>
      </c>
      <c r="E20" s="374">
        <f t="shared" si="1"/>
        <v>0</v>
      </c>
      <c r="F20" s="378" t="str">
        <f t="shared" si="2"/>
        <v>-</v>
      </c>
      <c r="G20" s="228">
        <f t="shared" si="16"/>
        <v>0</v>
      </c>
      <c r="H20" s="228">
        <f t="shared" si="16"/>
        <v>0</v>
      </c>
      <c r="I20" s="374">
        <f t="shared" si="3"/>
        <v>0</v>
      </c>
      <c r="J20" s="378" t="str">
        <f t="shared" si="4"/>
        <v>-</v>
      </c>
    </row>
    <row r="21" spans="1:10" x14ac:dyDescent="0.2">
      <c r="A21" s="25" t="s">
        <v>11</v>
      </c>
      <c r="B21" s="147"/>
      <c r="C21" s="254"/>
      <c r="D21" s="254"/>
      <c r="E21" s="334">
        <f t="shared" si="1"/>
        <v>0</v>
      </c>
      <c r="F21" s="345" t="str">
        <f t="shared" si="2"/>
        <v>-</v>
      </c>
      <c r="G21" s="254"/>
      <c r="H21" s="254"/>
      <c r="I21" s="328">
        <f t="shared" si="3"/>
        <v>0</v>
      </c>
      <c r="J21" s="341" t="str">
        <f t="shared" si="4"/>
        <v>-</v>
      </c>
    </row>
    <row r="22" spans="1:10" x14ac:dyDescent="0.2">
      <c r="A22" s="47" t="s">
        <v>238</v>
      </c>
      <c r="B22" s="50"/>
      <c r="C22" s="273"/>
      <c r="D22" s="274"/>
      <c r="E22" s="374">
        <f t="shared" si="1"/>
        <v>0</v>
      </c>
      <c r="F22" s="378" t="str">
        <f t="shared" si="2"/>
        <v>-</v>
      </c>
      <c r="G22" s="274"/>
      <c r="H22" s="274"/>
      <c r="I22" s="374">
        <f t="shared" si="3"/>
        <v>0</v>
      </c>
      <c r="J22" s="378" t="str">
        <f t="shared" si="4"/>
        <v>-</v>
      </c>
    </row>
    <row r="23" spans="1:10" s="4" customFormat="1" x14ac:dyDescent="0.2">
      <c r="A23" s="18" t="s">
        <v>8</v>
      </c>
      <c r="B23" s="52"/>
      <c r="C23" s="55">
        <f>C5+C8+C11+C14+C17+C20+C22</f>
        <v>0</v>
      </c>
      <c r="D23" s="19">
        <f>D5+D8+D11+D14+D17+D20+D22</f>
        <v>0</v>
      </c>
      <c r="E23" s="55">
        <f t="shared" si="1"/>
        <v>0</v>
      </c>
      <c r="F23" s="325" t="str">
        <f t="shared" si="2"/>
        <v>-</v>
      </c>
      <c r="G23" s="19">
        <f t="shared" ref="G23:H23" si="17">G5+G8+G11+G14+G17+G20+G22</f>
        <v>0</v>
      </c>
      <c r="H23" s="19">
        <f t="shared" si="17"/>
        <v>0</v>
      </c>
      <c r="I23" s="55">
        <f t="shared" si="3"/>
        <v>0</v>
      </c>
      <c r="J23" s="325" t="str">
        <f t="shared" si="4"/>
        <v>-</v>
      </c>
    </row>
    <row r="24" spans="1:10" x14ac:dyDescent="0.2">
      <c r="C24" s="2"/>
      <c r="D24" s="2"/>
      <c r="E24" s="2"/>
      <c r="G24" s="2"/>
      <c r="H24" s="2"/>
      <c r="I24" s="2"/>
    </row>
    <row r="25" spans="1:10" ht="27" customHeight="1" x14ac:dyDescent="0.2">
      <c r="A25" s="414" t="s">
        <v>237</v>
      </c>
      <c r="B25" s="398"/>
      <c r="C25" s="403" t="s">
        <v>288</v>
      </c>
      <c r="D25" s="404"/>
      <c r="E25" s="403" t="s">
        <v>292</v>
      </c>
      <c r="F25" s="404"/>
      <c r="G25" s="227" t="s">
        <v>291</v>
      </c>
      <c r="H25" s="230" t="s">
        <v>288</v>
      </c>
      <c r="I25" s="403" t="s">
        <v>295</v>
      </c>
      <c r="J25" s="404"/>
    </row>
    <row r="26" spans="1:10" x14ac:dyDescent="0.2">
      <c r="A26" s="415" t="s">
        <v>11</v>
      </c>
      <c r="B26" s="399"/>
      <c r="C26" s="238" t="s">
        <v>289</v>
      </c>
      <c r="D26" s="150" t="s">
        <v>290</v>
      </c>
      <c r="E26" s="238" t="s">
        <v>293</v>
      </c>
      <c r="F26" s="343" t="s">
        <v>294</v>
      </c>
      <c r="G26" s="405" t="s">
        <v>289</v>
      </c>
      <c r="H26" s="406"/>
      <c r="I26" s="238" t="s">
        <v>293</v>
      </c>
      <c r="J26" s="343" t="s">
        <v>294</v>
      </c>
    </row>
    <row r="27" spans="1:10" x14ac:dyDescent="0.2">
      <c r="A27" s="47" t="s">
        <v>42</v>
      </c>
      <c r="B27" s="50"/>
      <c r="C27" s="268">
        <f>SUM(C28:C32)</f>
        <v>0</v>
      </c>
      <c r="D27" s="228">
        <f t="shared" ref="D27:H27" si="18">SUM(D28:D32)</f>
        <v>0</v>
      </c>
      <c r="E27" s="374">
        <f t="shared" ref="E27:E42" si="19">IFERROR(D27-C27,"-")</f>
        <v>0</v>
      </c>
      <c r="F27" s="378" t="str">
        <f t="shared" ref="F27:F42" si="20">IFERROR(D27/C27-1,"-")</f>
        <v>-</v>
      </c>
      <c r="G27" s="228">
        <f t="shared" si="18"/>
        <v>0</v>
      </c>
      <c r="H27" s="228">
        <f t="shared" si="18"/>
        <v>0</v>
      </c>
      <c r="I27" s="374">
        <f t="shared" ref="I27:I42" si="21">IFERROR(H27-G27,"-")</f>
        <v>0</v>
      </c>
      <c r="J27" s="378" t="str">
        <f t="shared" ref="J27:J42" si="22">IFERROR(H27/G27-1,"-")</f>
        <v>-</v>
      </c>
    </row>
    <row r="28" spans="1:10" x14ac:dyDescent="0.2">
      <c r="A28" s="25" t="s">
        <v>227</v>
      </c>
      <c r="B28" s="51"/>
      <c r="C28" s="311"/>
      <c r="D28" s="308"/>
      <c r="E28" s="376">
        <f t="shared" si="19"/>
        <v>0</v>
      </c>
      <c r="F28" s="379" t="str">
        <f t="shared" si="20"/>
        <v>-</v>
      </c>
      <c r="G28" s="308"/>
      <c r="H28" s="308"/>
      <c r="I28" s="314">
        <f t="shared" si="21"/>
        <v>0</v>
      </c>
      <c r="J28" s="379" t="str">
        <f t="shared" si="22"/>
        <v>-</v>
      </c>
    </row>
    <row r="29" spans="1:10" x14ac:dyDescent="0.2">
      <c r="A29" s="25" t="s">
        <v>213</v>
      </c>
      <c r="B29" s="51"/>
      <c r="C29" s="311"/>
      <c r="D29" s="308"/>
      <c r="E29" s="376">
        <f t="shared" si="19"/>
        <v>0</v>
      </c>
      <c r="F29" s="379" t="str">
        <f t="shared" si="20"/>
        <v>-</v>
      </c>
      <c r="G29" s="308"/>
      <c r="H29" s="308"/>
      <c r="I29" s="328">
        <f t="shared" si="21"/>
        <v>0</v>
      </c>
      <c r="J29" s="379" t="str">
        <f t="shared" si="22"/>
        <v>-</v>
      </c>
    </row>
    <row r="30" spans="1:10" x14ac:dyDescent="0.2">
      <c r="A30" s="25" t="s">
        <v>299</v>
      </c>
      <c r="B30" s="51"/>
      <c r="C30" s="311"/>
      <c r="D30" s="308"/>
      <c r="E30" s="376">
        <f t="shared" ref="E30" si="23">IFERROR(D30-C30,"-")</f>
        <v>0</v>
      </c>
      <c r="F30" s="379" t="str">
        <f t="shared" ref="F30" si="24">IFERROR(D30/C30-1,"-")</f>
        <v>-</v>
      </c>
      <c r="G30" s="308"/>
      <c r="H30" s="308"/>
      <c r="I30" s="328">
        <f t="shared" ref="I30" si="25">IFERROR(H30-G30,"-")</f>
        <v>0</v>
      </c>
      <c r="J30" s="379" t="str">
        <f t="shared" ref="J30" si="26">IFERROR(H30/G30-1,"-")</f>
        <v>-</v>
      </c>
    </row>
    <row r="31" spans="1:10" x14ac:dyDescent="0.2">
      <c r="A31" s="25" t="s">
        <v>231</v>
      </c>
      <c r="B31" s="51"/>
      <c r="C31" s="311"/>
      <c r="D31" s="308"/>
      <c r="E31" s="376">
        <f t="shared" si="19"/>
        <v>0</v>
      </c>
      <c r="F31" s="379" t="str">
        <f t="shared" si="20"/>
        <v>-</v>
      </c>
      <c r="G31" s="308"/>
      <c r="H31" s="308"/>
      <c r="I31" s="328">
        <f t="shared" si="21"/>
        <v>0</v>
      </c>
      <c r="J31" s="379" t="str">
        <f t="shared" si="22"/>
        <v>-</v>
      </c>
    </row>
    <row r="32" spans="1:10" s="139" customFormat="1" x14ac:dyDescent="0.2">
      <c r="A32" s="196" t="s">
        <v>192</v>
      </c>
      <c r="B32" s="269"/>
      <c r="C32" s="312"/>
      <c r="D32" s="309"/>
      <c r="E32" s="377">
        <f t="shared" si="19"/>
        <v>0</v>
      </c>
      <c r="F32" s="380" t="str">
        <f t="shared" si="20"/>
        <v>-</v>
      </c>
      <c r="G32" s="309"/>
      <c r="H32" s="309"/>
      <c r="I32" s="334">
        <f t="shared" si="21"/>
        <v>0</v>
      </c>
      <c r="J32" s="380" t="str">
        <f t="shared" si="22"/>
        <v>-</v>
      </c>
    </row>
    <row r="33" spans="1:10" x14ac:dyDescent="0.2">
      <c r="A33" s="47" t="s">
        <v>12</v>
      </c>
      <c r="B33" s="50"/>
      <c r="C33" s="268">
        <f>SUM(C34:C38)</f>
        <v>0</v>
      </c>
      <c r="D33" s="228">
        <f t="shared" ref="D33:H33" si="27">SUM(D34:D38)</f>
        <v>0</v>
      </c>
      <c r="E33" s="374">
        <f t="shared" si="19"/>
        <v>0</v>
      </c>
      <c r="F33" s="378" t="str">
        <f t="shared" si="20"/>
        <v>-</v>
      </c>
      <c r="G33" s="228">
        <f t="shared" si="27"/>
        <v>0</v>
      </c>
      <c r="H33" s="228">
        <f t="shared" si="27"/>
        <v>0</v>
      </c>
      <c r="I33" s="374">
        <f t="shared" si="21"/>
        <v>0</v>
      </c>
      <c r="J33" s="378" t="str">
        <f t="shared" si="22"/>
        <v>-</v>
      </c>
    </row>
    <row r="34" spans="1:10" x14ac:dyDescent="0.2">
      <c r="A34" s="25" t="s">
        <v>227</v>
      </c>
      <c r="B34" s="51"/>
      <c r="C34" s="311"/>
      <c r="D34" s="308"/>
      <c r="E34" s="376">
        <f t="shared" si="19"/>
        <v>0</v>
      </c>
      <c r="F34" s="379" t="str">
        <f t="shared" si="20"/>
        <v>-</v>
      </c>
      <c r="G34" s="308"/>
      <c r="H34" s="308"/>
      <c r="I34" s="314">
        <f t="shared" si="21"/>
        <v>0</v>
      </c>
      <c r="J34" s="379" t="str">
        <f t="shared" si="22"/>
        <v>-</v>
      </c>
    </row>
    <row r="35" spans="1:10" x14ac:dyDescent="0.2">
      <c r="A35" s="25" t="s">
        <v>213</v>
      </c>
      <c r="B35" s="51"/>
      <c r="C35" s="311"/>
      <c r="D35" s="308"/>
      <c r="E35" s="376">
        <f t="shared" si="19"/>
        <v>0</v>
      </c>
      <c r="F35" s="379" t="str">
        <f t="shared" si="20"/>
        <v>-</v>
      </c>
      <c r="G35" s="308"/>
      <c r="H35" s="308"/>
      <c r="I35" s="328">
        <f t="shared" si="21"/>
        <v>0</v>
      </c>
      <c r="J35" s="379" t="str">
        <f t="shared" si="22"/>
        <v>-</v>
      </c>
    </row>
    <row r="36" spans="1:10" x14ac:dyDescent="0.2">
      <c r="A36" s="25" t="s">
        <v>299</v>
      </c>
      <c r="B36" s="51"/>
      <c r="C36" s="311"/>
      <c r="D36" s="308"/>
      <c r="E36" s="376">
        <f t="shared" ref="E36" si="28">IFERROR(D36-C36,"-")</f>
        <v>0</v>
      </c>
      <c r="F36" s="379" t="str">
        <f t="shared" ref="F36" si="29">IFERROR(D36/C36-1,"-")</f>
        <v>-</v>
      </c>
      <c r="G36" s="308"/>
      <c r="H36" s="308"/>
      <c r="I36" s="328">
        <f t="shared" ref="I36" si="30">IFERROR(H36-G36,"-")</f>
        <v>0</v>
      </c>
      <c r="J36" s="379" t="str">
        <f t="shared" ref="J36" si="31">IFERROR(H36/G36-1,"-")</f>
        <v>-</v>
      </c>
    </row>
    <row r="37" spans="1:10" x14ac:dyDescent="0.2">
      <c r="A37" s="25" t="s">
        <v>231</v>
      </c>
      <c r="B37" s="51"/>
      <c r="C37" s="311"/>
      <c r="D37" s="308"/>
      <c r="E37" s="376">
        <f t="shared" si="19"/>
        <v>0</v>
      </c>
      <c r="F37" s="379" t="str">
        <f t="shared" si="20"/>
        <v>-</v>
      </c>
      <c r="G37" s="308"/>
      <c r="H37" s="308"/>
      <c r="I37" s="328">
        <f t="shared" si="21"/>
        <v>0</v>
      </c>
      <c r="J37" s="379" t="str">
        <f t="shared" si="22"/>
        <v>-</v>
      </c>
    </row>
    <row r="38" spans="1:10" s="139" customFormat="1" x14ac:dyDescent="0.2">
      <c r="A38" s="196" t="s">
        <v>43</v>
      </c>
      <c r="B38" s="269"/>
      <c r="C38" s="312"/>
      <c r="D38" s="309"/>
      <c r="E38" s="377">
        <f t="shared" si="19"/>
        <v>0</v>
      </c>
      <c r="F38" s="380" t="str">
        <f t="shared" si="20"/>
        <v>-</v>
      </c>
      <c r="G38" s="309"/>
      <c r="H38" s="309"/>
      <c r="I38" s="334">
        <f t="shared" si="21"/>
        <v>0</v>
      </c>
      <c r="J38" s="380" t="str">
        <f t="shared" si="22"/>
        <v>-</v>
      </c>
    </row>
    <row r="39" spans="1:10" x14ac:dyDescent="0.2">
      <c r="A39" s="47" t="s">
        <v>193</v>
      </c>
      <c r="B39" s="50"/>
      <c r="C39" s="268">
        <f>SUM(C40:C41)</f>
        <v>0</v>
      </c>
      <c r="D39" s="228">
        <f t="shared" ref="D39:H39" si="32">SUM(D40:D41)</f>
        <v>0</v>
      </c>
      <c r="E39" s="374">
        <f t="shared" si="19"/>
        <v>0</v>
      </c>
      <c r="F39" s="378" t="str">
        <f t="shared" si="20"/>
        <v>-</v>
      </c>
      <c r="G39" s="228">
        <f t="shared" si="32"/>
        <v>0</v>
      </c>
      <c r="H39" s="228">
        <f t="shared" si="32"/>
        <v>0</v>
      </c>
      <c r="I39" s="374">
        <f t="shared" si="21"/>
        <v>0</v>
      </c>
      <c r="J39" s="378" t="str">
        <f t="shared" si="22"/>
        <v>-</v>
      </c>
    </row>
    <row r="40" spans="1:10" x14ac:dyDescent="0.2">
      <c r="A40" s="25" t="s">
        <v>17</v>
      </c>
      <c r="B40" s="51"/>
      <c r="C40" s="311"/>
      <c r="D40" s="308"/>
      <c r="E40" s="376">
        <f t="shared" si="19"/>
        <v>0</v>
      </c>
      <c r="F40" s="379" t="str">
        <f t="shared" si="20"/>
        <v>-</v>
      </c>
      <c r="G40" s="308"/>
      <c r="H40" s="308"/>
      <c r="I40" s="328">
        <f t="shared" si="21"/>
        <v>0</v>
      </c>
      <c r="J40" s="379" t="str">
        <f t="shared" si="22"/>
        <v>-</v>
      </c>
    </row>
    <row r="41" spans="1:10" s="139" customFormat="1" x14ac:dyDescent="0.2">
      <c r="A41" s="138" t="s">
        <v>43</v>
      </c>
      <c r="B41" s="269"/>
      <c r="C41" s="312"/>
      <c r="D41" s="309"/>
      <c r="E41" s="377">
        <f t="shared" si="19"/>
        <v>0</v>
      </c>
      <c r="F41" s="380" t="str">
        <f t="shared" si="20"/>
        <v>-</v>
      </c>
      <c r="G41" s="309"/>
      <c r="H41" s="309"/>
      <c r="I41" s="334">
        <f t="shared" si="21"/>
        <v>0</v>
      </c>
      <c r="J41" s="380" t="str">
        <f t="shared" si="22"/>
        <v>-</v>
      </c>
    </row>
    <row r="42" spans="1:10" s="4" customFormat="1" x14ac:dyDescent="0.2">
      <c r="A42" s="18" t="s">
        <v>8</v>
      </c>
      <c r="B42" s="52"/>
      <c r="C42" s="55">
        <f>C27+C33+C39</f>
        <v>0</v>
      </c>
      <c r="D42" s="19">
        <f t="shared" ref="D42:H42" si="33">D27+D33+D39</f>
        <v>0</v>
      </c>
      <c r="E42" s="55">
        <f t="shared" si="19"/>
        <v>0</v>
      </c>
      <c r="F42" s="325" t="str">
        <f t="shared" si="20"/>
        <v>-</v>
      </c>
      <c r="G42" s="19">
        <f t="shared" si="33"/>
        <v>0</v>
      </c>
      <c r="H42" s="19">
        <f t="shared" si="33"/>
        <v>0</v>
      </c>
      <c r="I42" s="55">
        <f t="shared" si="21"/>
        <v>0</v>
      </c>
      <c r="J42" s="325" t="str">
        <f t="shared" si="22"/>
        <v>-</v>
      </c>
    </row>
  </sheetData>
  <mergeCells count="18">
    <mergeCell ref="E25:F25"/>
    <mergeCell ref="I25:J25"/>
    <mergeCell ref="G26:H26"/>
    <mergeCell ref="A1:J1"/>
    <mergeCell ref="B3:B4"/>
    <mergeCell ref="A3:A4"/>
    <mergeCell ref="A25:A26"/>
    <mergeCell ref="B25:B26"/>
    <mergeCell ref="B6:B7"/>
    <mergeCell ref="B9:B10"/>
    <mergeCell ref="B18:B19"/>
    <mergeCell ref="B15:B16"/>
    <mergeCell ref="C3:D3"/>
    <mergeCell ref="G4:H4"/>
    <mergeCell ref="E3:F3"/>
    <mergeCell ref="I3:J3"/>
    <mergeCell ref="B12:B13"/>
    <mergeCell ref="C25:D25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&amp;L&amp;F&amp;R&amp;A</oddHeader>
    <oddFooter>&amp;L&amp;D&amp;C&amp;P/&amp;N&amp;R&amp;T</oddFooter>
  </headerFooter>
  <ignoredErrors>
    <ignoredError sqref="C5:D5 C14 C17:D17 C27:D27 C33 C39 G5:H5 G17:H17 G27:H2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view="pageBreakPreview" zoomScaleNormal="100" zoomScaleSheetLayoutView="100" workbookViewId="0">
      <pane xSplit="2" ySplit="4" topLeftCell="C5" activePane="bottomRight" state="frozen"/>
      <selection sqref="A1:J1"/>
      <selection pane="topRight" sqref="A1:J1"/>
      <selection pane="bottomLeft" sqref="A1:J1"/>
      <selection pane="bottomRight" sqref="A1:J1"/>
    </sheetView>
  </sheetViews>
  <sheetFormatPr baseColWidth="10" defaultColWidth="11.28515625" defaultRowHeight="13.15" customHeight="1" x14ac:dyDescent="0.2"/>
  <cols>
    <col min="1" max="1" width="46" style="2" bestFit="1" customWidth="1"/>
    <col min="2" max="2" width="11.85546875" style="2" customWidth="1"/>
    <col min="3" max="5" width="9.85546875" style="2" bestFit="1" customWidth="1"/>
    <col min="6" max="6" width="9.85546875" style="372" bestFit="1" customWidth="1"/>
    <col min="7" max="7" width="9.85546875" style="2" bestFit="1" customWidth="1"/>
    <col min="8" max="9" width="10.140625" style="2" customWidth="1"/>
    <col min="10" max="10" width="11.140625" style="372" customWidth="1"/>
    <col min="11" max="16384" width="11.28515625" style="2"/>
  </cols>
  <sheetData>
    <row r="1" spans="1:10" ht="12.75" x14ac:dyDescent="0.2">
      <c r="A1" s="418" t="s">
        <v>107</v>
      </c>
      <c r="B1" s="419"/>
      <c r="C1" s="419"/>
      <c r="D1" s="419"/>
      <c r="E1" s="419"/>
      <c r="F1" s="419"/>
      <c r="G1" s="419"/>
      <c r="H1" s="419"/>
      <c r="I1" s="419"/>
      <c r="J1" s="420"/>
    </row>
    <row r="3" spans="1:10" ht="12.75" x14ac:dyDescent="0.2">
      <c r="A3" s="412" t="s">
        <v>107</v>
      </c>
      <c r="B3" s="398"/>
      <c r="C3" s="403" t="s">
        <v>288</v>
      </c>
      <c r="D3" s="404"/>
      <c r="E3" s="403" t="s">
        <v>292</v>
      </c>
      <c r="F3" s="404"/>
      <c r="G3" s="227" t="s">
        <v>291</v>
      </c>
      <c r="H3" s="230" t="s">
        <v>288</v>
      </c>
      <c r="I3" s="403" t="s">
        <v>295</v>
      </c>
      <c r="J3" s="404"/>
    </row>
    <row r="4" spans="1:10" ht="13.15" customHeight="1" x14ac:dyDescent="0.2">
      <c r="A4" s="413"/>
      <c r="B4" s="399"/>
      <c r="C4" s="238" t="s">
        <v>289</v>
      </c>
      <c r="D4" s="150" t="s">
        <v>290</v>
      </c>
      <c r="E4" s="238" t="s">
        <v>293</v>
      </c>
      <c r="F4" s="343" t="s">
        <v>294</v>
      </c>
      <c r="G4" s="405" t="s">
        <v>289</v>
      </c>
      <c r="H4" s="406"/>
      <c r="I4" s="238" t="s">
        <v>293</v>
      </c>
      <c r="J4" s="343" t="s">
        <v>294</v>
      </c>
    </row>
    <row r="5" spans="1:10" s="33" customFormat="1" ht="13.15" customHeight="1" x14ac:dyDescent="0.2">
      <c r="A5" s="47" t="s">
        <v>19</v>
      </c>
      <c r="B5" s="50"/>
      <c r="C5" s="273"/>
      <c r="D5" s="274"/>
      <c r="E5" s="374">
        <f t="shared" ref="E5:E40" si="0">IFERROR(D5-C5,"-")</f>
        <v>0</v>
      </c>
      <c r="F5" s="322" t="str">
        <f t="shared" ref="F5:F40" si="1">IFERROR(D5/C5-1,"-")</f>
        <v>-</v>
      </c>
      <c r="G5" s="274"/>
      <c r="H5" s="274"/>
      <c r="I5" s="374">
        <f t="shared" ref="I5:I40" si="2">IFERROR(H5-G5,"-")</f>
        <v>0</v>
      </c>
      <c r="J5" s="322" t="str">
        <f t="shared" ref="J5:J40" si="3">IFERROR(H5/G5-1,"-")</f>
        <v>-</v>
      </c>
    </row>
    <row r="6" spans="1:10" s="33" customFormat="1" ht="13.15" customHeight="1" x14ac:dyDescent="0.2">
      <c r="A6" s="47" t="s">
        <v>123</v>
      </c>
      <c r="B6" s="50"/>
      <c r="C6" s="268">
        <f>SUM(C7:C11)</f>
        <v>0</v>
      </c>
      <c r="D6" s="228">
        <f t="shared" ref="D6:H6" si="4">SUM(D7:D11)</f>
        <v>0</v>
      </c>
      <c r="E6" s="374">
        <f t="shared" si="0"/>
        <v>0</v>
      </c>
      <c r="F6" s="322" t="str">
        <f t="shared" si="1"/>
        <v>-</v>
      </c>
      <c r="G6" s="228">
        <f t="shared" si="4"/>
        <v>0</v>
      </c>
      <c r="H6" s="228">
        <f t="shared" si="4"/>
        <v>0</v>
      </c>
      <c r="I6" s="374">
        <f t="shared" si="2"/>
        <v>0</v>
      </c>
      <c r="J6" s="322" t="str">
        <f t="shared" si="3"/>
        <v>-</v>
      </c>
    </row>
    <row r="7" spans="1:10" s="33" customFormat="1" ht="13.15" customHeight="1" x14ac:dyDescent="0.2">
      <c r="A7" s="35" t="s">
        <v>40</v>
      </c>
      <c r="B7" s="87"/>
      <c r="C7" s="247"/>
      <c r="D7" s="247"/>
      <c r="E7" s="162">
        <f t="shared" si="0"/>
        <v>0</v>
      </c>
      <c r="F7" s="317" t="str">
        <f t="shared" si="1"/>
        <v>-</v>
      </c>
      <c r="G7" s="247"/>
      <c r="H7" s="247"/>
      <c r="I7" s="314">
        <f t="shared" si="2"/>
        <v>0</v>
      </c>
      <c r="J7" s="316" t="str">
        <f t="shared" si="3"/>
        <v>-</v>
      </c>
    </row>
    <row r="8" spans="1:10" s="33" customFormat="1" ht="13.15" customHeight="1" x14ac:dyDescent="0.2">
      <c r="A8" s="25" t="s">
        <v>13</v>
      </c>
      <c r="B8" s="87"/>
      <c r="C8" s="247"/>
      <c r="D8" s="247"/>
      <c r="E8" s="162">
        <f t="shared" si="0"/>
        <v>0</v>
      </c>
      <c r="F8" s="317" t="str">
        <f t="shared" si="1"/>
        <v>-</v>
      </c>
      <c r="G8" s="247"/>
      <c r="H8" s="247"/>
      <c r="I8" s="162">
        <f t="shared" si="2"/>
        <v>0</v>
      </c>
      <c r="J8" s="317" t="str">
        <f t="shared" si="3"/>
        <v>-</v>
      </c>
    </row>
    <row r="9" spans="1:10" s="33" customFormat="1" ht="13.15" customHeight="1" x14ac:dyDescent="0.2">
      <c r="A9" s="25" t="s">
        <v>14</v>
      </c>
      <c r="B9" s="87"/>
      <c r="C9" s="247"/>
      <c r="D9" s="247"/>
      <c r="E9" s="162">
        <f t="shared" si="0"/>
        <v>0</v>
      </c>
      <c r="F9" s="317" t="str">
        <f t="shared" si="1"/>
        <v>-</v>
      </c>
      <c r="G9" s="247"/>
      <c r="H9" s="247"/>
      <c r="I9" s="162">
        <f t="shared" si="2"/>
        <v>0</v>
      </c>
      <c r="J9" s="317" t="str">
        <f t="shared" si="3"/>
        <v>-</v>
      </c>
    </row>
    <row r="10" spans="1:10" s="33" customFormat="1" ht="13.15" customHeight="1" x14ac:dyDescent="0.2">
      <c r="A10" s="25" t="s">
        <v>41</v>
      </c>
      <c r="B10" s="87"/>
      <c r="C10" s="247"/>
      <c r="D10" s="247"/>
      <c r="E10" s="162">
        <f t="shared" si="0"/>
        <v>0</v>
      </c>
      <c r="F10" s="317" t="str">
        <f t="shared" si="1"/>
        <v>-</v>
      </c>
      <c r="G10" s="247"/>
      <c r="H10" s="247"/>
      <c r="I10" s="162">
        <f t="shared" si="2"/>
        <v>0</v>
      </c>
      <c r="J10" s="317" t="str">
        <f t="shared" si="3"/>
        <v>-</v>
      </c>
    </row>
    <row r="11" spans="1:10" s="33" customFormat="1" ht="13.15" customHeight="1" x14ac:dyDescent="0.2">
      <c r="A11" s="138" t="s">
        <v>15</v>
      </c>
      <c r="B11" s="87"/>
      <c r="C11" s="247"/>
      <c r="D11" s="247"/>
      <c r="E11" s="162">
        <f t="shared" si="0"/>
        <v>0</v>
      </c>
      <c r="F11" s="317" t="str">
        <f t="shared" si="1"/>
        <v>-</v>
      </c>
      <c r="G11" s="247"/>
      <c r="H11" s="247"/>
      <c r="I11" s="162">
        <f t="shared" si="2"/>
        <v>0</v>
      </c>
      <c r="J11" s="317" t="str">
        <f t="shared" si="3"/>
        <v>-</v>
      </c>
    </row>
    <row r="12" spans="1:10" s="33" customFormat="1" ht="13.15" customHeight="1" x14ac:dyDescent="0.2">
      <c r="A12" s="47" t="s">
        <v>108</v>
      </c>
      <c r="B12" s="50"/>
      <c r="C12" s="268">
        <f t="shared" ref="C12:H12" si="5">SUM(C13:C17)</f>
        <v>0</v>
      </c>
      <c r="D12" s="228">
        <f t="shared" si="5"/>
        <v>0</v>
      </c>
      <c r="E12" s="374">
        <f t="shared" si="0"/>
        <v>0</v>
      </c>
      <c r="F12" s="322" t="str">
        <f t="shared" si="1"/>
        <v>-</v>
      </c>
      <c r="G12" s="228">
        <f t="shared" si="5"/>
        <v>0</v>
      </c>
      <c r="H12" s="228">
        <f t="shared" si="5"/>
        <v>0</v>
      </c>
      <c r="I12" s="374">
        <f t="shared" si="2"/>
        <v>0</v>
      </c>
      <c r="J12" s="322" t="str">
        <f t="shared" si="3"/>
        <v>-</v>
      </c>
    </row>
    <row r="13" spans="1:10" s="33" customFormat="1" ht="13.15" customHeight="1" x14ac:dyDescent="0.2">
      <c r="A13" s="35" t="s">
        <v>109</v>
      </c>
      <c r="B13" s="87"/>
      <c r="C13" s="247"/>
      <c r="D13" s="247"/>
      <c r="E13" s="162">
        <f t="shared" si="0"/>
        <v>0</v>
      </c>
      <c r="F13" s="317" t="str">
        <f t="shared" si="1"/>
        <v>-</v>
      </c>
      <c r="G13" s="247"/>
      <c r="H13" s="247"/>
      <c r="I13" s="314">
        <f t="shared" si="2"/>
        <v>0</v>
      </c>
      <c r="J13" s="316" t="str">
        <f t="shared" si="3"/>
        <v>-</v>
      </c>
    </row>
    <row r="14" spans="1:10" s="33" customFormat="1" ht="13.15" customHeight="1" x14ac:dyDescent="0.2">
      <c r="A14" s="25" t="s">
        <v>27</v>
      </c>
      <c r="B14" s="87"/>
      <c r="C14" s="247"/>
      <c r="D14" s="247"/>
      <c r="E14" s="162">
        <f t="shared" si="0"/>
        <v>0</v>
      </c>
      <c r="F14" s="317" t="str">
        <f t="shared" si="1"/>
        <v>-</v>
      </c>
      <c r="G14" s="247"/>
      <c r="H14" s="247"/>
      <c r="I14" s="162">
        <f t="shared" si="2"/>
        <v>0</v>
      </c>
      <c r="J14" s="317" t="str">
        <f t="shared" si="3"/>
        <v>-</v>
      </c>
    </row>
    <row r="15" spans="1:10" s="33" customFormat="1" ht="13.15" customHeight="1" x14ac:dyDescent="0.2">
      <c r="A15" s="25" t="s">
        <v>28</v>
      </c>
      <c r="B15" s="87"/>
      <c r="C15" s="247"/>
      <c r="D15" s="247"/>
      <c r="E15" s="162">
        <f t="shared" si="0"/>
        <v>0</v>
      </c>
      <c r="F15" s="317" t="str">
        <f t="shared" si="1"/>
        <v>-</v>
      </c>
      <c r="G15" s="247"/>
      <c r="H15" s="247"/>
      <c r="I15" s="162">
        <f t="shared" si="2"/>
        <v>0</v>
      </c>
      <c r="J15" s="317" t="str">
        <f t="shared" si="3"/>
        <v>-</v>
      </c>
    </row>
    <row r="16" spans="1:10" s="33" customFormat="1" ht="13.15" customHeight="1" x14ac:dyDescent="0.2">
      <c r="A16" s="25" t="s">
        <v>122</v>
      </c>
      <c r="B16" s="87"/>
      <c r="C16" s="247"/>
      <c r="D16" s="247"/>
      <c r="E16" s="162">
        <f t="shared" si="0"/>
        <v>0</v>
      </c>
      <c r="F16" s="317" t="str">
        <f t="shared" si="1"/>
        <v>-</v>
      </c>
      <c r="G16" s="247"/>
      <c r="H16" s="247"/>
      <c r="I16" s="162">
        <f t="shared" si="2"/>
        <v>0</v>
      </c>
      <c r="J16" s="317" t="str">
        <f t="shared" si="3"/>
        <v>-</v>
      </c>
    </row>
    <row r="17" spans="1:10" s="33" customFormat="1" ht="13.15" customHeight="1" x14ac:dyDescent="0.2">
      <c r="A17" s="25" t="s">
        <v>70</v>
      </c>
      <c r="B17" s="11"/>
      <c r="C17" s="247"/>
      <c r="D17" s="247"/>
      <c r="E17" s="162">
        <f t="shared" si="0"/>
        <v>0</v>
      </c>
      <c r="F17" s="317" t="str">
        <f t="shared" si="1"/>
        <v>-</v>
      </c>
      <c r="G17" s="247"/>
      <c r="H17" s="247"/>
      <c r="I17" s="162">
        <f t="shared" si="2"/>
        <v>0</v>
      </c>
      <c r="J17" s="317" t="str">
        <f t="shared" si="3"/>
        <v>-</v>
      </c>
    </row>
    <row r="18" spans="1:10" s="33" customFormat="1" ht="13.15" customHeight="1" x14ac:dyDescent="0.2">
      <c r="A18" s="47" t="s">
        <v>20</v>
      </c>
      <c r="B18" s="50"/>
      <c r="C18" s="268">
        <f>SUM(C19:C20)</f>
        <v>0</v>
      </c>
      <c r="D18" s="228">
        <f t="shared" ref="D18:H18" si="6">SUM(D19:D20)</f>
        <v>0</v>
      </c>
      <c r="E18" s="374">
        <f t="shared" si="0"/>
        <v>0</v>
      </c>
      <c r="F18" s="322" t="str">
        <f t="shared" si="1"/>
        <v>-</v>
      </c>
      <c r="G18" s="228">
        <f t="shared" si="6"/>
        <v>0</v>
      </c>
      <c r="H18" s="228">
        <f t="shared" si="6"/>
        <v>0</v>
      </c>
      <c r="I18" s="374">
        <f t="shared" si="2"/>
        <v>0</v>
      </c>
      <c r="J18" s="322" t="str">
        <f t="shared" si="3"/>
        <v>-</v>
      </c>
    </row>
    <row r="19" spans="1:10" s="33" customFormat="1" ht="13.15" customHeight="1" x14ac:dyDescent="0.2">
      <c r="A19" s="35" t="s">
        <v>21</v>
      </c>
      <c r="B19" s="11"/>
      <c r="C19" s="247"/>
      <c r="D19" s="247"/>
      <c r="E19" s="162">
        <f t="shared" si="0"/>
        <v>0</v>
      </c>
      <c r="F19" s="317" t="str">
        <f t="shared" si="1"/>
        <v>-</v>
      </c>
      <c r="G19" s="247"/>
      <c r="H19" s="247"/>
      <c r="I19" s="314">
        <f t="shared" si="2"/>
        <v>0</v>
      </c>
      <c r="J19" s="316" t="str">
        <f t="shared" si="3"/>
        <v>-</v>
      </c>
    </row>
    <row r="20" spans="1:10" s="33" customFormat="1" ht="13.15" customHeight="1" x14ac:dyDescent="0.2">
      <c r="A20" s="25" t="s">
        <v>124</v>
      </c>
      <c r="B20" s="11"/>
      <c r="C20" s="247"/>
      <c r="D20" s="247"/>
      <c r="E20" s="162">
        <f t="shared" si="0"/>
        <v>0</v>
      </c>
      <c r="F20" s="317" t="str">
        <f t="shared" si="1"/>
        <v>-</v>
      </c>
      <c r="G20" s="247"/>
      <c r="H20" s="247"/>
      <c r="I20" s="162">
        <f t="shared" si="2"/>
        <v>0</v>
      </c>
      <c r="J20" s="317" t="str">
        <f t="shared" si="3"/>
        <v>-</v>
      </c>
    </row>
    <row r="21" spans="1:10" s="33" customFormat="1" ht="13.15" customHeight="1" x14ac:dyDescent="0.2">
      <c r="A21" s="47" t="s">
        <v>22</v>
      </c>
      <c r="B21" s="50"/>
      <c r="C21" s="268">
        <f>SUM(C22:C26)</f>
        <v>0</v>
      </c>
      <c r="D21" s="228">
        <f t="shared" ref="D21:H21" si="7">SUM(D22:D26)</f>
        <v>0</v>
      </c>
      <c r="E21" s="374">
        <f t="shared" si="0"/>
        <v>0</v>
      </c>
      <c r="F21" s="322" t="str">
        <f t="shared" si="1"/>
        <v>-</v>
      </c>
      <c r="G21" s="228">
        <f t="shared" si="7"/>
        <v>0</v>
      </c>
      <c r="H21" s="228">
        <f t="shared" si="7"/>
        <v>0</v>
      </c>
      <c r="I21" s="374">
        <f t="shared" si="2"/>
        <v>0</v>
      </c>
      <c r="J21" s="322" t="str">
        <f t="shared" si="3"/>
        <v>-</v>
      </c>
    </row>
    <row r="22" spans="1:10" s="33" customFormat="1" ht="13.15" customHeight="1" x14ac:dyDescent="0.2">
      <c r="A22" s="35" t="s">
        <v>205</v>
      </c>
      <c r="B22" s="11"/>
      <c r="C22" s="247"/>
      <c r="D22" s="247"/>
      <c r="E22" s="162">
        <f t="shared" si="0"/>
        <v>0</v>
      </c>
      <c r="F22" s="317" t="str">
        <f t="shared" si="1"/>
        <v>-</v>
      </c>
      <c r="G22" s="247"/>
      <c r="H22" s="247"/>
      <c r="I22" s="314">
        <f t="shared" si="2"/>
        <v>0</v>
      </c>
      <c r="J22" s="316" t="str">
        <f t="shared" si="3"/>
        <v>-</v>
      </c>
    </row>
    <row r="23" spans="1:10" s="33" customFormat="1" ht="13.15" customHeight="1" x14ac:dyDescent="0.2">
      <c r="A23" s="25" t="s">
        <v>206</v>
      </c>
      <c r="B23" s="11"/>
      <c r="C23" s="247"/>
      <c r="D23" s="247"/>
      <c r="E23" s="162">
        <f t="shared" si="0"/>
        <v>0</v>
      </c>
      <c r="F23" s="317" t="str">
        <f t="shared" si="1"/>
        <v>-</v>
      </c>
      <c r="G23" s="247"/>
      <c r="H23" s="247"/>
      <c r="I23" s="162">
        <f t="shared" si="2"/>
        <v>0</v>
      </c>
      <c r="J23" s="317" t="str">
        <f t="shared" si="3"/>
        <v>-</v>
      </c>
    </row>
    <row r="24" spans="1:10" s="33" customFormat="1" ht="13.15" customHeight="1" x14ac:dyDescent="0.2">
      <c r="A24" s="35" t="s">
        <v>44</v>
      </c>
      <c r="B24" s="11"/>
      <c r="C24" s="247"/>
      <c r="D24" s="247"/>
      <c r="E24" s="162">
        <f t="shared" si="0"/>
        <v>0</v>
      </c>
      <c r="F24" s="317" t="str">
        <f t="shared" si="1"/>
        <v>-</v>
      </c>
      <c r="G24" s="247"/>
      <c r="H24" s="247"/>
      <c r="I24" s="162">
        <f t="shared" si="2"/>
        <v>0</v>
      </c>
      <c r="J24" s="317" t="str">
        <f t="shared" si="3"/>
        <v>-</v>
      </c>
    </row>
    <row r="25" spans="1:10" s="33" customFormat="1" ht="13.15" customHeight="1" x14ac:dyDescent="0.2">
      <c r="A25" s="35" t="s">
        <v>23</v>
      </c>
      <c r="B25" s="11"/>
      <c r="C25" s="247"/>
      <c r="D25" s="247"/>
      <c r="E25" s="162">
        <f t="shared" si="0"/>
        <v>0</v>
      </c>
      <c r="F25" s="317" t="str">
        <f t="shared" si="1"/>
        <v>-</v>
      </c>
      <c r="G25" s="247"/>
      <c r="H25" s="247"/>
      <c r="I25" s="162">
        <f t="shared" si="2"/>
        <v>0</v>
      </c>
      <c r="J25" s="317" t="str">
        <f t="shared" si="3"/>
        <v>-</v>
      </c>
    </row>
    <row r="26" spans="1:10" s="33" customFormat="1" ht="13.15" customHeight="1" x14ac:dyDescent="0.2">
      <c r="A26" s="35" t="s">
        <v>45</v>
      </c>
      <c r="B26" s="11"/>
      <c r="C26" s="247"/>
      <c r="D26" s="247"/>
      <c r="E26" s="162">
        <f t="shared" si="0"/>
        <v>0</v>
      </c>
      <c r="F26" s="317" t="str">
        <f t="shared" si="1"/>
        <v>-</v>
      </c>
      <c r="G26" s="247"/>
      <c r="H26" s="247"/>
      <c r="I26" s="162">
        <f t="shared" si="2"/>
        <v>0</v>
      </c>
      <c r="J26" s="317" t="str">
        <f t="shared" si="3"/>
        <v>-</v>
      </c>
    </row>
    <row r="27" spans="1:10" s="33" customFormat="1" ht="13.15" customHeight="1" x14ac:dyDescent="0.2">
      <c r="A27" s="47" t="s">
        <v>116</v>
      </c>
      <c r="B27" s="50"/>
      <c r="C27" s="273"/>
      <c r="D27" s="274"/>
      <c r="E27" s="374">
        <f t="shared" si="0"/>
        <v>0</v>
      </c>
      <c r="F27" s="322" t="str">
        <f t="shared" si="1"/>
        <v>-</v>
      </c>
      <c r="G27" s="274"/>
      <c r="H27" s="274"/>
      <c r="I27" s="374">
        <f t="shared" si="2"/>
        <v>0</v>
      </c>
      <c r="J27" s="322" t="str">
        <f t="shared" si="3"/>
        <v>-</v>
      </c>
    </row>
    <row r="28" spans="1:10" s="33" customFormat="1" ht="13.15" customHeight="1" x14ac:dyDescent="0.2">
      <c r="A28" s="47" t="s">
        <v>117</v>
      </c>
      <c r="B28" s="50"/>
      <c r="C28" s="273"/>
      <c r="D28" s="274"/>
      <c r="E28" s="374">
        <f t="shared" si="0"/>
        <v>0</v>
      </c>
      <c r="F28" s="322" t="str">
        <f t="shared" si="1"/>
        <v>-</v>
      </c>
      <c r="G28" s="274"/>
      <c r="H28" s="274"/>
      <c r="I28" s="374">
        <f t="shared" si="2"/>
        <v>0</v>
      </c>
      <c r="J28" s="322" t="str">
        <f t="shared" si="3"/>
        <v>-</v>
      </c>
    </row>
    <row r="29" spans="1:10" s="33" customFormat="1" ht="13.15" customHeight="1" x14ac:dyDescent="0.2">
      <c r="A29" s="47" t="s">
        <v>24</v>
      </c>
      <c r="B29" s="50"/>
      <c r="C29" s="273"/>
      <c r="D29" s="274"/>
      <c r="E29" s="374">
        <f t="shared" si="0"/>
        <v>0</v>
      </c>
      <c r="F29" s="322" t="str">
        <f t="shared" si="1"/>
        <v>-</v>
      </c>
      <c r="G29" s="274"/>
      <c r="H29" s="274"/>
      <c r="I29" s="374">
        <f t="shared" si="2"/>
        <v>0</v>
      </c>
      <c r="J29" s="322" t="str">
        <f t="shared" si="3"/>
        <v>-</v>
      </c>
    </row>
    <row r="30" spans="1:10" s="33" customFormat="1" ht="13.15" customHeight="1" x14ac:dyDescent="0.2">
      <c r="A30" s="47" t="s">
        <v>281</v>
      </c>
      <c r="B30" s="50"/>
      <c r="C30" s="268">
        <f t="shared" ref="C30:H30" si="8">SUM(C31:C36)</f>
        <v>0</v>
      </c>
      <c r="D30" s="228">
        <f t="shared" si="8"/>
        <v>0</v>
      </c>
      <c r="E30" s="374">
        <f t="shared" si="0"/>
        <v>0</v>
      </c>
      <c r="F30" s="322" t="str">
        <f t="shared" si="1"/>
        <v>-</v>
      </c>
      <c r="G30" s="228">
        <f t="shared" si="8"/>
        <v>0</v>
      </c>
      <c r="H30" s="228">
        <f t="shared" si="8"/>
        <v>0</v>
      </c>
      <c r="I30" s="374">
        <f t="shared" si="2"/>
        <v>0</v>
      </c>
      <c r="J30" s="322" t="str">
        <f t="shared" si="3"/>
        <v>-</v>
      </c>
    </row>
    <row r="31" spans="1:10" s="33" customFormat="1" ht="13.15" customHeight="1" x14ac:dyDescent="0.2">
      <c r="A31" s="310" t="s">
        <v>282</v>
      </c>
      <c r="B31" s="86"/>
      <c r="C31" s="247"/>
      <c r="D31" s="247"/>
      <c r="E31" s="162">
        <f t="shared" si="0"/>
        <v>0</v>
      </c>
      <c r="F31" s="317" t="str">
        <f t="shared" si="1"/>
        <v>-</v>
      </c>
      <c r="G31" s="247"/>
      <c r="H31" s="247"/>
      <c r="I31" s="314">
        <f t="shared" si="2"/>
        <v>0</v>
      </c>
      <c r="J31" s="316" t="str">
        <f t="shared" si="3"/>
        <v>-</v>
      </c>
    </row>
    <row r="32" spans="1:10" s="33" customFormat="1" ht="13.15" customHeight="1" x14ac:dyDescent="0.2">
      <c r="A32" s="310" t="s">
        <v>282</v>
      </c>
      <c r="B32" s="86"/>
      <c r="C32" s="247"/>
      <c r="D32" s="247"/>
      <c r="E32" s="162">
        <f t="shared" si="0"/>
        <v>0</v>
      </c>
      <c r="F32" s="317" t="str">
        <f t="shared" si="1"/>
        <v>-</v>
      </c>
      <c r="G32" s="247"/>
      <c r="H32" s="247"/>
      <c r="I32" s="162">
        <f t="shared" si="2"/>
        <v>0</v>
      </c>
      <c r="J32" s="317" t="str">
        <f t="shared" si="3"/>
        <v>-</v>
      </c>
    </row>
    <row r="33" spans="1:10" s="33" customFormat="1" ht="13.15" customHeight="1" x14ac:dyDescent="0.2">
      <c r="A33" s="310" t="s">
        <v>282</v>
      </c>
      <c r="B33" s="86"/>
      <c r="C33" s="247"/>
      <c r="D33" s="247"/>
      <c r="E33" s="162">
        <f t="shared" si="0"/>
        <v>0</v>
      </c>
      <c r="F33" s="317" t="str">
        <f t="shared" si="1"/>
        <v>-</v>
      </c>
      <c r="G33" s="247"/>
      <c r="H33" s="247"/>
      <c r="I33" s="162">
        <f t="shared" si="2"/>
        <v>0</v>
      </c>
      <c r="J33" s="317" t="str">
        <f t="shared" si="3"/>
        <v>-</v>
      </c>
    </row>
    <row r="34" spans="1:10" s="33" customFormat="1" ht="13.15" customHeight="1" x14ac:dyDescent="0.2">
      <c r="A34" s="310" t="s">
        <v>282</v>
      </c>
      <c r="B34" s="86"/>
      <c r="C34" s="247"/>
      <c r="D34" s="247"/>
      <c r="E34" s="162">
        <f t="shared" si="0"/>
        <v>0</v>
      </c>
      <c r="F34" s="317" t="str">
        <f t="shared" si="1"/>
        <v>-</v>
      </c>
      <c r="G34" s="247"/>
      <c r="H34" s="247"/>
      <c r="I34" s="162">
        <f t="shared" si="2"/>
        <v>0</v>
      </c>
      <c r="J34" s="317" t="str">
        <f t="shared" si="3"/>
        <v>-</v>
      </c>
    </row>
    <row r="35" spans="1:10" s="33" customFormat="1" ht="13.15" customHeight="1" x14ac:dyDescent="0.2">
      <c r="A35" s="310" t="s">
        <v>282</v>
      </c>
      <c r="B35" s="86"/>
      <c r="C35" s="247"/>
      <c r="D35" s="247"/>
      <c r="E35" s="162">
        <f t="shared" si="0"/>
        <v>0</v>
      </c>
      <c r="F35" s="317" t="str">
        <f t="shared" si="1"/>
        <v>-</v>
      </c>
      <c r="G35" s="247"/>
      <c r="H35" s="247"/>
      <c r="I35" s="162">
        <f t="shared" si="2"/>
        <v>0</v>
      </c>
      <c r="J35" s="317" t="str">
        <f t="shared" si="3"/>
        <v>-</v>
      </c>
    </row>
    <row r="36" spans="1:10" s="33" customFormat="1" ht="13.15" customHeight="1" x14ac:dyDescent="0.2">
      <c r="A36" s="310" t="s">
        <v>282</v>
      </c>
      <c r="B36" s="86"/>
      <c r="C36" s="247"/>
      <c r="D36" s="247"/>
      <c r="E36" s="162">
        <f t="shared" si="0"/>
        <v>0</v>
      </c>
      <c r="F36" s="317" t="str">
        <f t="shared" si="1"/>
        <v>-</v>
      </c>
      <c r="G36" s="247"/>
      <c r="H36" s="247"/>
      <c r="I36" s="162">
        <f t="shared" si="2"/>
        <v>0</v>
      </c>
      <c r="J36" s="317" t="str">
        <f t="shared" si="3"/>
        <v>-</v>
      </c>
    </row>
    <row r="37" spans="1:10" s="33" customFormat="1" ht="13.15" customHeight="1" x14ac:dyDescent="0.2">
      <c r="A37" s="47" t="s">
        <v>133</v>
      </c>
      <c r="B37" s="50"/>
      <c r="C37" s="268">
        <f>SUM(C38:C39)</f>
        <v>0</v>
      </c>
      <c r="D37" s="228">
        <f t="shared" ref="D37:H37" si="9">SUM(D38:D39)</f>
        <v>0</v>
      </c>
      <c r="E37" s="374">
        <f t="shared" si="0"/>
        <v>0</v>
      </c>
      <c r="F37" s="322" t="str">
        <f t="shared" si="1"/>
        <v>-</v>
      </c>
      <c r="G37" s="228">
        <f t="shared" si="9"/>
        <v>0</v>
      </c>
      <c r="H37" s="228">
        <f t="shared" si="9"/>
        <v>0</v>
      </c>
      <c r="I37" s="374">
        <f t="shared" si="2"/>
        <v>0</v>
      </c>
      <c r="J37" s="322" t="str">
        <f t="shared" si="3"/>
        <v>-</v>
      </c>
    </row>
    <row r="38" spans="1:10" s="33" customFormat="1" ht="13.15" customHeight="1" x14ac:dyDescent="0.2">
      <c r="A38" s="25" t="s">
        <v>50</v>
      </c>
      <c r="B38" s="86"/>
      <c r="C38" s="247"/>
      <c r="D38" s="247"/>
      <c r="E38" s="162">
        <f t="shared" si="0"/>
        <v>0</v>
      </c>
      <c r="F38" s="317" t="str">
        <f t="shared" si="1"/>
        <v>-</v>
      </c>
      <c r="G38" s="247"/>
      <c r="H38" s="247"/>
      <c r="I38" s="314">
        <f t="shared" si="2"/>
        <v>0</v>
      </c>
      <c r="J38" s="316" t="str">
        <f t="shared" si="3"/>
        <v>-</v>
      </c>
    </row>
    <row r="39" spans="1:10" s="33" customFormat="1" ht="13.15" customHeight="1" x14ac:dyDescent="0.2">
      <c r="A39" s="25" t="s">
        <v>134</v>
      </c>
      <c r="B39" s="11"/>
      <c r="C39" s="247"/>
      <c r="D39" s="247"/>
      <c r="E39" s="162">
        <f t="shared" si="0"/>
        <v>0</v>
      </c>
      <c r="F39" s="317" t="str">
        <f t="shared" si="1"/>
        <v>-</v>
      </c>
      <c r="G39" s="247"/>
      <c r="H39" s="247"/>
      <c r="I39" s="162">
        <f t="shared" si="2"/>
        <v>0</v>
      </c>
      <c r="J39" s="317" t="str">
        <f t="shared" si="3"/>
        <v>-</v>
      </c>
    </row>
    <row r="40" spans="1:10" ht="12.75" x14ac:dyDescent="0.2">
      <c r="A40" s="18" t="s">
        <v>8</v>
      </c>
      <c r="B40" s="36"/>
      <c r="C40" s="19">
        <f>C5+C6+C12+C18+C21+C27+C28+C29+C30+C37</f>
        <v>0</v>
      </c>
      <c r="D40" s="19">
        <f>D5+D6+D12+D18+D21+D27+D28+D29+D30+D37</f>
        <v>0</v>
      </c>
      <c r="E40" s="55">
        <f t="shared" si="0"/>
        <v>0</v>
      </c>
      <c r="F40" s="325" t="str">
        <f t="shared" si="1"/>
        <v>-</v>
      </c>
      <c r="G40" s="19">
        <f>G5+G6+G12+G18+G21+G27+G28+G29+G30+G37</f>
        <v>0</v>
      </c>
      <c r="H40" s="19">
        <f>H5+H6+H12+H18+H21+H27+H28+H29+H30+H37</f>
        <v>0</v>
      </c>
      <c r="I40" s="55">
        <f t="shared" si="2"/>
        <v>0</v>
      </c>
      <c r="J40" s="325" t="str">
        <f t="shared" si="3"/>
        <v>-</v>
      </c>
    </row>
  </sheetData>
  <mergeCells count="7">
    <mergeCell ref="B3:B4"/>
    <mergeCell ref="A1:J1"/>
    <mergeCell ref="A3:A4"/>
    <mergeCell ref="C3:D3"/>
    <mergeCell ref="G4:H4"/>
    <mergeCell ref="E3:F3"/>
    <mergeCell ref="I3:J3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fitToHeight="2" orientation="landscape" r:id="rId1"/>
  <headerFooter>
    <oddHeader>&amp;L&amp;F&amp;R&amp;A</oddHeader>
    <oddFooter>&amp;L&amp;D&amp;C&amp;P/&amp;N&amp;R&amp;T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71"/>
  <sheetViews>
    <sheetView topLeftCell="A43" zoomScaleNormal="100" workbookViewId="0">
      <selection activeCell="G74" sqref="G74"/>
    </sheetView>
  </sheetViews>
  <sheetFormatPr baseColWidth="10" defaultColWidth="11.28515625" defaultRowHeight="12.75" x14ac:dyDescent="0.2"/>
  <cols>
    <col min="1" max="1" width="34.7109375" style="2" customWidth="1"/>
    <col min="2" max="2" width="11" style="28" customWidth="1"/>
    <col min="3" max="9" width="11" style="29" customWidth="1"/>
    <col min="10" max="10" width="6.7109375" style="29" customWidth="1"/>
    <col min="11" max="14" width="11" style="29" customWidth="1"/>
    <col min="15" max="15" width="6.7109375" style="29" customWidth="1"/>
    <col min="16" max="16" width="27.42578125" style="29" bestFit="1" customWidth="1"/>
    <col min="17" max="17" width="6.7109375" style="29" customWidth="1"/>
    <col min="18" max="16384" width="11.28515625" style="2"/>
  </cols>
  <sheetData>
    <row r="1" spans="1:19" ht="16.7" customHeight="1" x14ac:dyDescent="0.2">
      <c r="A1" s="421" t="s">
        <v>56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1"/>
      <c r="R1" s="1"/>
    </row>
    <row r="3" spans="1:19" x14ac:dyDescent="0.2">
      <c r="A3" s="41" t="s">
        <v>38</v>
      </c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5" spans="1:19" ht="25.5" x14ac:dyDescent="0.2">
      <c r="A5" s="396" t="s">
        <v>113</v>
      </c>
      <c r="B5" s="71"/>
      <c r="C5" s="3">
        <v>2017</v>
      </c>
      <c r="D5" s="3">
        <v>2018</v>
      </c>
      <c r="E5" s="3">
        <v>2019</v>
      </c>
      <c r="F5" s="3">
        <v>2020</v>
      </c>
      <c r="G5" s="3">
        <v>2021</v>
      </c>
      <c r="H5" s="3">
        <v>2022</v>
      </c>
      <c r="I5" s="3">
        <v>2023</v>
      </c>
      <c r="K5" s="148" t="s">
        <v>188</v>
      </c>
      <c r="L5" s="148" t="s">
        <v>189</v>
      </c>
      <c r="M5" s="148" t="s">
        <v>183</v>
      </c>
      <c r="N5" s="149" t="s">
        <v>30</v>
      </c>
      <c r="P5" s="407" t="s">
        <v>194</v>
      </c>
      <c r="R5" s="32"/>
      <c r="S5" s="32"/>
    </row>
    <row r="6" spans="1:19" x14ac:dyDescent="0.2">
      <c r="A6" s="422"/>
      <c r="B6" s="72"/>
      <c r="C6" s="68">
        <v>12</v>
      </c>
      <c r="D6" s="68">
        <v>12</v>
      </c>
      <c r="E6" s="68">
        <v>12</v>
      </c>
      <c r="F6" s="68">
        <v>12</v>
      </c>
      <c r="G6" s="68">
        <v>12</v>
      </c>
      <c r="H6" s="68">
        <v>12</v>
      </c>
      <c r="I6" s="68">
        <v>12</v>
      </c>
      <c r="K6" s="69">
        <v>12</v>
      </c>
      <c r="L6" s="69">
        <v>12</v>
      </c>
      <c r="M6" s="69">
        <v>12</v>
      </c>
      <c r="N6" s="69">
        <f>SUM(C6:I6)</f>
        <v>84</v>
      </c>
      <c r="P6" s="408"/>
    </row>
    <row r="7" spans="1:19" x14ac:dyDescent="0.2">
      <c r="A7" s="74" t="s">
        <v>51</v>
      </c>
      <c r="B7" s="77"/>
      <c r="C7" s="203">
        <v>132122.6704</v>
      </c>
      <c r="D7" s="203">
        <v>124489.14</v>
      </c>
      <c r="E7" s="203">
        <v>124489.14</v>
      </c>
      <c r="F7" s="203">
        <v>124489.14</v>
      </c>
      <c r="G7" s="203">
        <v>124489.14</v>
      </c>
      <c r="H7" s="203">
        <v>124489.14</v>
      </c>
      <c r="I7" s="203">
        <v>124489.14</v>
      </c>
      <c r="K7" s="9">
        <f>IFERROR(AVERAGE(C7:D7),"")</f>
        <v>128305.90520000001</v>
      </c>
      <c r="L7" s="9">
        <f t="shared" ref="L7" si="0">IFERROR(AVERAGE(E7:I7),"")</f>
        <v>124489.13999999998</v>
      </c>
      <c r="M7" s="9">
        <f t="shared" ref="M7" si="1">IFERROR(AVERAGE(C7:I7),"")</f>
        <v>125579.64434285715</v>
      </c>
      <c r="N7" s="9">
        <f>SUM(C7:I7)</f>
        <v>879057.51040000003</v>
      </c>
      <c r="P7" s="154"/>
    </row>
    <row r="8" spans="1:19" x14ac:dyDescent="0.2">
      <c r="A8" s="75" t="s">
        <v>52</v>
      </c>
      <c r="B8" s="78"/>
      <c r="C8" s="143"/>
      <c r="D8" s="143"/>
      <c r="E8" s="143"/>
      <c r="F8" s="143"/>
      <c r="G8" s="143"/>
      <c r="H8" s="143"/>
      <c r="I8" s="143"/>
      <c r="K8" s="13" t="str">
        <f t="shared" ref="K8:K9" si="2">IFERROR(AVERAGE(C8:D8),"")</f>
        <v/>
      </c>
      <c r="L8" s="13" t="str">
        <f t="shared" ref="L8:L9" si="3">IFERROR(AVERAGE(E8:I8),"")</f>
        <v/>
      </c>
      <c r="M8" s="13" t="str">
        <f t="shared" ref="M8:M9" si="4">IFERROR(AVERAGE(C8:I8),"")</f>
        <v/>
      </c>
      <c r="N8" s="13">
        <f t="shared" ref="N8:N9" si="5">SUM(C8:I8)</f>
        <v>0</v>
      </c>
      <c r="P8" s="155"/>
    </row>
    <row r="9" spans="1:19" x14ac:dyDescent="0.2">
      <c r="A9" s="76" t="s">
        <v>53</v>
      </c>
      <c r="B9" s="79"/>
      <c r="C9" s="144"/>
      <c r="D9" s="144"/>
      <c r="E9" s="144"/>
      <c r="F9" s="144"/>
      <c r="G9" s="144"/>
      <c r="H9" s="144"/>
      <c r="I9" s="144"/>
      <c r="K9" s="13" t="str">
        <f t="shared" si="2"/>
        <v/>
      </c>
      <c r="L9" s="13" t="str">
        <f t="shared" si="3"/>
        <v/>
      </c>
      <c r="M9" s="13" t="str">
        <f t="shared" si="4"/>
        <v/>
      </c>
      <c r="N9" s="13">
        <f t="shared" si="5"/>
        <v>0</v>
      </c>
      <c r="P9" s="159"/>
    </row>
    <row r="10" spans="1:19" ht="15" x14ac:dyDescent="0.25">
      <c r="A10" s="73" t="s">
        <v>8</v>
      </c>
      <c r="B10" s="20"/>
      <c r="C10" s="20">
        <f>SUM(C7:C9)</f>
        <v>132122.6704</v>
      </c>
      <c r="D10" s="20">
        <f t="shared" ref="D10:M10" si="6">SUM(D7:D9)</f>
        <v>124489.14</v>
      </c>
      <c r="E10" s="20">
        <f t="shared" si="6"/>
        <v>124489.14</v>
      </c>
      <c r="F10" s="20">
        <f t="shared" si="6"/>
        <v>124489.14</v>
      </c>
      <c r="G10" s="20">
        <f t="shared" si="6"/>
        <v>124489.14</v>
      </c>
      <c r="H10" s="20">
        <f t="shared" si="6"/>
        <v>124489.14</v>
      </c>
      <c r="I10" s="20">
        <f t="shared" si="6"/>
        <v>124489.14</v>
      </c>
      <c r="K10" s="20">
        <f t="shared" si="6"/>
        <v>128305.90520000001</v>
      </c>
      <c r="L10" s="20">
        <f t="shared" si="6"/>
        <v>124489.13999999998</v>
      </c>
      <c r="M10" s="20">
        <f t="shared" si="6"/>
        <v>125579.64434285715</v>
      </c>
      <c r="N10" s="20">
        <f>SUM(N7:N9)</f>
        <v>879057.51040000003</v>
      </c>
      <c r="P10" s="182"/>
    </row>
    <row r="11" spans="1:19" ht="15" x14ac:dyDescent="0.25">
      <c r="P11"/>
    </row>
    <row r="12" spans="1:19" ht="15" x14ac:dyDescent="0.25">
      <c r="P12"/>
    </row>
    <row r="13" spans="1:19" ht="25.5" x14ac:dyDescent="0.2">
      <c r="A13" s="396" t="s">
        <v>39</v>
      </c>
      <c r="B13" s="71"/>
      <c r="C13" s="3">
        <v>2017</v>
      </c>
      <c r="D13" s="3">
        <v>2018</v>
      </c>
      <c r="E13" s="3">
        <v>2019</v>
      </c>
      <c r="F13" s="3">
        <v>2020</v>
      </c>
      <c r="G13" s="3">
        <v>2021</v>
      </c>
      <c r="H13" s="3">
        <v>2022</v>
      </c>
      <c r="I13" s="3">
        <v>2023</v>
      </c>
      <c r="K13" s="148" t="s">
        <v>188</v>
      </c>
      <c r="L13" s="148" t="s">
        <v>189</v>
      </c>
      <c r="M13" s="148" t="s">
        <v>183</v>
      </c>
      <c r="N13" s="149" t="s">
        <v>30</v>
      </c>
      <c r="P13" s="409" t="s">
        <v>194</v>
      </c>
      <c r="R13" s="32"/>
      <c r="S13" s="32"/>
    </row>
    <row r="14" spans="1:19" x14ac:dyDescent="0.2">
      <c r="A14" s="397"/>
      <c r="B14" s="72"/>
      <c r="C14" s="68">
        <v>12</v>
      </c>
      <c r="D14" s="68">
        <v>12</v>
      </c>
      <c r="E14" s="68">
        <v>12</v>
      </c>
      <c r="F14" s="68">
        <v>12</v>
      </c>
      <c r="G14" s="68">
        <v>12</v>
      </c>
      <c r="H14" s="68">
        <v>12</v>
      </c>
      <c r="I14" s="68">
        <v>12</v>
      </c>
      <c r="K14" s="69">
        <v>12</v>
      </c>
      <c r="L14" s="69">
        <v>12</v>
      </c>
      <c r="M14" s="69">
        <v>12</v>
      </c>
      <c r="N14" s="69">
        <f>SUM(C14:I14)</f>
        <v>84</v>
      </c>
      <c r="P14" s="409"/>
    </row>
    <row r="15" spans="1:19" s="4" customFormat="1" x14ac:dyDescent="0.2">
      <c r="A15" s="57" t="s">
        <v>18</v>
      </c>
      <c r="B15" s="61"/>
      <c r="C15" s="64">
        <f>SUM(C16:C20)</f>
        <v>0</v>
      </c>
      <c r="D15" s="64">
        <f>SUM(D16:D20)</f>
        <v>0</v>
      </c>
      <c r="E15" s="64">
        <f t="shared" ref="E15:I15" si="7">SUM(E16:E20)</f>
        <v>0</v>
      </c>
      <c r="F15" s="64">
        <f t="shared" si="7"/>
        <v>0</v>
      </c>
      <c r="G15" s="64">
        <f t="shared" si="7"/>
        <v>0</v>
      </c>
      <c r="H15" s="64">
        <f t="shared" si="7"/>
        <v>0</v>
      </c>
      <c r="I15" s="64">
        <f t="shared" si="7"/>
        <v>0</v>
      </c>
      <c r="J15" s="29"/>
      <c r="K15" s="166">
        <f>IFERROR(AVERAGE(C15:D15),"")</f>
        <v>0</v>
      </c>
      <c r="L15" s="166">
        <f t="shared" ref="L15:L16" si="8">IFERROR(AVERAGE(E15:I15),"")</f>
        <v>0</v>
      </c>
      <c r="M15" s="166">
        <f t="shared" ref="M15:M16" si="9">IFERROR(AVERAGE(C15:I15),"")</f>
        <v>0</v>
      </c>
      <c r="N15" s="166">
        <f>SUM(N16:N20)</f>
        <v>0</v>
      </c>
      <c r="O15" s="29"/>
      <c r="P15" s="155"/>
      <c r="Q15" s="29"/>
    </row>
    <row r="16" spans="1:19" x14ac:dyDescent="0.2">
      <c r="A16" s="40" t="s">
        <v>16</v>
      </c>
      <c r="B16" s="62"/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K16" s="13">
        <f t="shared" ref="K16" si="10">IFERROR(AVERAGE(C16:D16),"")</f>
        <v>0</v>
      </c>
      <c r="L16" s="13">
        <f t="shared" si="8"/>
        <v>0</v>
      </c>
      <c r="M16" s="13">
        <f t="shared" si="9"/>
        <v>0</v>
      </c>
      <c r="N16" s="13">
        <f t="shared" ref="N16:N20" si="11">SUM(C16:I16)</f>
        <v>0</v>
      </c>
      <c r="P16" s="154"/>
    </row>
    <row r="17" spans="1:17" x14ac:dyDescent="0.2">
      <c r="A17" s="40" t="s">
        <v>16</v>
      </c>
      <c r="B17" s="62"/>
      <c r="C17" s="60"/>
      <c r="D17" s="60"/>
      <c r="E17" s="60"/>
      <c r="F17" s="60"/>
      <c r="G17" s="60"/>
      <c r="H17" s="60"/>
      <c r="I17" s="60"/>
      <c r="K17" s="13"/>
      <c r="L17" s="13"/>
      <c r="M17" s="13"/>
      <c r="N17" s="13">
        <f t="shared" si="11"/>
        <v>0</v>
      </c>
      <c r="P17" s="155"/>
    </row>
    <row r="18" spans="1:17" x14ac:dyDescent="0.2">
      <c r="A18" s="40" t="s">
        <v>16</v>
      </c>
      <c r="B18" s="62"/>
      <c r="C18" s="60"/>
      <c r="D18" s="60"/>
      <c r="E18" s="60"/>
      <c r="F18" s="60"/>
      <c r="G18" s="60"/>
      <c r="H18" s="60"/>
      <c r="I18" s="60"/>
      <c r="K18" s="13"/>
      <c r="L18" s="13"/>
      <c r="M18" s="13"/>
      <c r="N18" s="13">
        <f t="shared" si="11"/>
        <v>0</v>
      </c>
      <c r="P18" s="155"/>
    </row>
    <row r="19" spans="1:17" x14ac:dyDescent="0.2">
      <c r="A19" s="40" t="s">
        <v>16</v>
      </c>
      <c r="B19" s="62"/>
      <c r="C19" s="60"/>
      <c r="D19" s="60"/>
      <c r="E19" s="60"/>
      <c r="F19" s="60"/>
      <c r="G19" s="60"/>
      <c r="H19" s="60"/>
      <c r="I19" s="60"/>
      <c r="K19" s="162"/>
      <c r="L19" s="13"/>
      <c r="M19" s="161"/>
      <c r="N19" s="13">
        <f t="shared" si="11"/>
        <v>0</v>
      </c>
      <c r="P19" s="155"/>
    </row>
    <row r="20" spans="1:17" x14ac:dyDescent="0.2">
      <c r="A20" s="40" t="s">
        <v>16</v>
      </c>
      <c r="B20" s="62"/>
      <c r="C20" s="60"/>
      <c r="D20" s="60"/>
      <c r="E20" s="60"/>
      <c r="F20" s="60"/>
      <c r="G20" s="60"/>
      <c r="H20" s="60"/>
      <c r="I20" s="60"/>
      <c r="K20" s="162"/>
      <c r="L20" s="13"/>
      <c r="M20" s="161"/>
      <c r="N20" s="161">
        <f t="shared" si="11"/>
        <v>0</v>
      </c>
      <c r="P20" s="155"/>
    </row>
    <row r="21" spans="1:17" s="4" customFormat="1" x14ac:dyDescent="0.2">
      <c r="A21" s="57" t="s">
        <v>26</v>
      </c>
      <c r="B21" s="63"/>
      <c r="C21" s="65">
        <f t="shared" ref="C21" si="12">SUM(C22:C26)</f>
        <v>145279.5016223944</v>
      </c>
      <c r="D21" s="65">
        <f t="shared" ref="D21:N21" si="13">SUM(D22:D26)</f>
        <v>146330.55950670154</v>
      </c>
      <c r="E21" s="65">
        <f t="shared" si="13"/>
        <v>147231.0593300513</v>
      </c>
      <c r="F21" s="65">
        <f t="shared" si="13"/>
        <v>148462.36813893905</v>
      </c>
      <c r="G21" s="65">
        <f t="shared" si="13"/>
        <v>149302.83437629818</v>
      </c>
      <c r="H21" s="65">
        <f t="shared" si="13"/>
        <v>151229.88878271455</v>
      </c>
      <c r="I21" s="65">
        <f>SUM(I22:I26)</f>
        <v>152488.8330695339</v>
      </c>
      <c r="J21" s="29"/>
      <c r="K21" s="180">
        <f>IFERROR(AVERAGE(C21:D21),"")</f>
        <v>145805.03056454798</v>
      </c>
      <c r="L21" s="167">
        <f t="shared" ref="L21:L22" si="14">IFERROR(AVERAGE(E21:I21),"")</f>
        <v>149742.99673950739</v>
      </c>
      <c r="M21" s="160">
        <f t="shared" ref="M21:M22" si="15">IFERROR(AVERAGE(C21:I21),"")</f>
        <v>148617.86354666186</v>
      </c>
      <c r="N21" s="160">
        <f t="shared" si="13"/>
        <v>1040325.0448266329</v>
      </c>
      <c r="O21" s="29"/>
      <c r="P21" s="155"/>
      <c r="Q21" s="29"/>
    </row>
    <row r="22" spans="1:17" x14ac:dyDescent="0.2">
      <c r="A22" s="40" t="s">
        <v>16</v>
      </c>
      <c r="B22" s="62"/>
      <c r="C22" s="204">
        <v>145279.5016223944</v>
      </c>
      <c r="D22" s="204">
        <v>146330.55950670154</v>
      </c>
      <c r="E22" s="204">
        <v>147231.0593300513</v>
      </c>
      <c r="F22" s="204">
        <v>148462.36813893905</v>
      </c>
      <c r="G22" s="204">
        <v>149302.83437629818</v>
      </c>
      <c r="H22" s="204">
        <v>151229.88878271455</v>
      </c>
      <c r="I22" s="204">
        <v>152488.8330695339</v>
      </c>
      <c r="K22" s="162">
        <f t="shared" ref="K22" si="16">IFERROR(AVERAGE(C22:D22),"")</f>
        <v>145805.03056454798</v>
      </c>
      <c r="L22" s="13">
        <f t="shared" si="14"/>
        <v>149742.99673950739</v>
      </c>
      <c r="M22" s="161">
        <f t="shared" si="15"/>
        <v>148617.86354666186</v>
      </c>
      <c r="N22" s="161">
        <f t="shared" ref="N22:N26" si="17">SUM(C22:I22)</f>
        <v>1040325.0448266329</v>
      </c>
      <c r="P22" s="155"/>
    </row>
    <row r="23" spans="1:17" x14ac:dyDescent="0.2">
      <c r="A23" s="40" t="s">
        <v>16</v>
      </c>
      <c r="B23" s="62"/>
      <c r="C23" s="60"/>
      <c r="D23" s="60"/>
      <c r="E23" s="60"/>
      <c r="F23" s="60"/>
      <c r="G23" s="60"/>
      <c r="H23" s="60"/>
      <c r="I23" s="60"/>
      <c r="K23" s="162"/>
      <c r="L23" s="13"/>
      <c r="M23" s="161"/>
      <c r="N23" s="161">
        <f t="shared" si="17"/>
        <v>0</v>
      </c>
      <c r="P23" s="155"/>
    </row>
    <row r="24" spans="1:17" x14ac:dyDescent="0.2">
      <c r="A24" s="40" t="s">
        <v>16</v>
      </c>
      <c r="B24" s="62"/>
      <c r="C24" s="60"/>
      <c r="D24" s="60"/>
      <c r="E24" s="60"/>
      <c r="F24" s="60"/>
      <c r="G24" s="60"/>
      <c r="H24" s="60"/>
      <c r="I24" s="60"/>
      <c r="K24" s="162"/>
      <c r="L24" s="13"/>
      <c r="M24" s="161"/>
      <c r="N24" s="161">
        <f t="shared" si="17"/>
        <v>0</v>
      </c>
      <c r="P24" s="155"/>
    </row>
    <row r="25" spans="1:17" x14ac:dyDescent="0.2">
      <c r="A25" s="40" t="s">
        <v>16</v>
      </c>
      <c r="B25" s="62"/>
      <c r="C25" s="60"/>
      <c r="D25" s="60"/>
      <c r="E25" s="60"/>
      <c r="F25" s="60"/>
      <c r="G25" s="60"/>
      <c r="H25" s="60"/>
      <c r="I25" s="60"/>
      <c r="K25" s="162"/>
      <c r="L25" s="13"/>
      <c r="M25" s="161"/>
      <c r="N25" s="161">
        <f t="shared" si="17"/>
        <v>0</v>
      </c>
      <c r="P25" s="155"/>
    </row>
    <row r="26" spans="1:17" x14ac:dyDescent="0.2">
      <c r="A26" s="40" t="s">
        <v>16</v>
      </c>
      <c r="B26" s="62"/>
      <c r="C26" s="60"/>
      <c r="D26" s="60"/>
      <c r="E26" s="60"/>
      <c r="F26" s="60"/>
      <c r="G26" s="60"/>
      <c r="H26" s="60"/>
      <c r="I26" s="60"/>
      <c r="K26" s="162"/>
      <c r="L26" s="13"/>
      <c r="M26" s="161"/>
      <c r="N26" s="161">
        <f t="shared" si="17"/>
        <v>0</v>
      </c>
      <c r="P26" s="155"/>
    </row>
    <row r="27" spans="1:17" s="4" customFormat="1" x14ac:dyDescent="0.2">
      <c r="A27" s="57" t="s">
        <v>27</v>
      </c>
      <c r="B27" s="63"/>
      <c r="C27" s="65">
        <f t="shared" ref="C27" si="18">SUM(C28:C32)</f>
        <v>0</v>
      </c>
      <c r="D27" s="65">
        <f t="shared" ref="D27:N27" si="19">SUM(D28:D32)</f>
        <v>0</v>
      </c>
      <c r="E27" s="65">
        <f t="shared" si="19"/>
        <v>0</v>
      </c>
      <c r="F27" s="65">
        <f t="shared" si="19"/>
        <v>0</v>
      </c>
      <c r="G27" s="65">
        <f t="shared" si="19"/>
        <v>0</v>
      </c>
      <c r="H27" s="65">
        <f t="shared" si="19"/>
        <v>0</v>
      </c>
      <c r="I27" s="65">
        <f>SUM(I28:I32)</f>
        <v>0</v>
      </c>
      <c r="J27" s="29"/>
      <c r="K27" s="180">
        <f>IFERROR(AVERAGE(C27:D27),"")</f>
        <v>0</v>
      </c>
      <c r="L27" s="167">
        <f t="shared" ref="L27:L28" si="20">IFERROR(AVERAGE(E27:I27),"")</f>
        <v>0</v>
      </c>
      <c r="M27" s="160">
        <f t="shared" ref="M27:M28" si="21">IFERROR(AVERAGE(C27:I27),"")</f>
        <v>0</v>
      </c>
      <c r="N27" s="160">
        <f t="shared" si="19"/>
        <v>0</v>
      </c>
      <c r="O27" s="29"/>
      <c r="P27" s="155"/>
      <c r="Q27" s="29"/>
    </row>
    <row r="28" spans="1:17" x14ac:dyDescent="0.2">
      <c r="A28" s="40" t="s">
        <v>16</v>
      </c>
      <c r="B28" s="62"/>
      <c r="C28" s="60"/>
      <c r="D28" s="60"/>
      <c r="E28" s="60"/>
      <c r="F28" s="60"/>
      <c r="G28" s="60"/>
      <c r="H28" s="60"/>
      <c r="I28" s="60"/>
      <c r="K28" s="162" t="str">
        <f t="shared" ref="K28" si="22">IFERROR(AVERAGE(C28:D28),"")</f>
        <v/>
      </c>
      <c r="L28" s="13" t="str">
        <f t="shared" si="20"/>
        <v/>
      </c>
      <c r="M28" s="161" t="str">
        <f t="shared" si="21"/>
        <v/>
      </c>
      <c r="N28" s="161">
        <f t="shared" ref="N28:N32" si="23">SUM(C28:I28)</f>
        <v>0</v>
      </c>
      <c r="P28" s="155"/>
    </row>
    <row r="29" spans="1:17" x14ac:dyDescent="0.2">
      <c r="A29" s="40" t="s">
        <v>16</v>
      </c>
      <c r="B29" s="62"/>
      <c r="C29" s="60"/>
      <c r="D29" s="60"/>
      <c r="E29" s="60"/>
      <c r="F29" s="60"/>
      <c r="G29" s="60"/>
      <c r="H29" s="60"/>
      <c r="I29" s="60"/>
      <c r="K29" s="162"/>
      <c r="L29" s="13"/>
      <c r="M29" s="161"/>
      <c r="N29" s="161">
        <f t="shared" si="23"/>
        <v>0</v>
      </c>
      <c r="P29" s="155"/>
    </row>
    <row r="30" spans="1:17" x14ac:dyDescent="0.2">
      <c r="A30" s="40" t="s">
        <v>16</v>
      </c>
      <c r="B30" s="62"/>
      <c r="C30" s="60"/>
      <c r="D30" s="60"/>
      <c r="E30" s="60"/>
      <c r="F30" s="60"/>
      <c r="G30" s="60"/>
      <c r="H30" s="60"/>
      <c r="I30" s="60"/>
      <c r="K30" s="162"/>
      <c r="L30" s="13"/>
      <c r="M30" s="161"/>
      <c r="N30" s="161">
        <f t="shared" si="23"/>
        <v>0</v>
      </c>
      <c r="P30" s="155"/>
    </row>
    <row r="31" spans="1:17" x14ac:dyDescent="0.2">
      <c r="A31" s="40" t="s">
        <v>16</v>
      </c>
      <c r="B31" s="62"/>
      <c r="C31" s="60"/>
      <c r="D31" s="60"/>
      <c r="E31" s="60"/>
      <c r="F31" s="60"/>
      <c r="G31" s="60"/>
      <c r="H31" s="60"/>
      <c r="I31" s="60"/>
      <c r="K31" s="162"/>
      <c r="L31" s="13"/>
      <c r="M31" s="161"/>
      <c r="N31" s="161">
        <f t="shared" si="23"/>
        <v>0</v>
      </c>
      <c r="P31" s="155"/>
    </row>
    <row r="32" spans="1:17" x14ac:dyDescent="0.2">
      <c r="A32" s="40" t="s">
        <v>16</v>
      </c>
      <c r="B32" s="62"/>
      <c r="C32" s="60"/>
      <c r="D32" s="60"/>
      <c r="E32" s="60"/>
      <c r="F32" s="60"/>
      <c r="G32" s="60"/>
      <c r="H32" s="60"/>
      <c r="I32" s="60"/>
      <c r="K32" s="162"/>
      <c r="L32" s="13"/>
      <c r="M32" s="161"/>
      <c r="N32" s="161">
        <f t="shared" si="23"/>
        <v>0</v>
      </c>
      <c r="P32" s="155"/>
    </row>
    <row r="33" spans="1:19" x14ac:dyDescent="0.2">
      <c r="A33" s="57" t="s">
        <v>28</v>
      </c>
      <c r="B33" s="62"/>
      <c r="C33" s="65">
        <f t="shared" ref="C33" si="24">SUM(C34:C38)</f>
        <v>0</v>
      </c>
      <c r="D33" s="65">
        <f t="shared" ref="D33:H33" si="25">SUM(D34:D38)</f>
        <v>0</v>
      </c>
      <c r="E33" s="65">
        <f t="shared" si="25"/>
        <v>0</v>
      </c>
      <c r="F33" s="65">
        <f t="shared" si="25"/>
        <v>0</v>
      </c>
      <c r="G33" s="65">
        <f t="shared" si="25"/>
        <v>0</v>
      </c>
      <c r="H33" s="65">
        <f t="shared" si="25"/>
        <v>0</v>
      </c>
      <c r="I33" s="65">
        <f>SUM(I34:I38)</f>
        <v>0</v>
      </c>
      <c r="K33" s="180">
        <f>IFERROR(AVERAGE(C33:D33),"")</f>
        <v>0</v>
      </c>
      <c r="L33" s="167">
        <f t="shared" ref="L33:L34" si="26">IFERROR(AVERAGE(E33:I33),"")</f>
        <v>0</v>
      </c>
      <c r="M33" s="160">
        <f t="shared" ref="M33:M34" si="27">IFERROR(AVERAGE(C33:I33),"")</f>
        <v>0</v>
      </c>
      <c r="N33" s="160">
        <f>SUM(N34:N38)</f>
        <v>0</v>
      </c>
      <c r="P33" s="155"/>
    </row>
    <row r="34" spans="1:19" x14ac:dyDescent="0.2">
      <c r="A34" s="40" t="s">
        <v>16</v>
      </c>
      <c r="B34" s="62"/>
      <c r="C34" s="60"/>
      <c r="D34" s="60"/>
      <c r="E34" s="60"/>
      <c r="F34" s="60"/>
      <c r="G34" s="60"/>
      <c r="H34" s="60"/>
      <c r="I34" s="60"/>
      <c r="K34" s="162" t="str">
        <f t="shared" ref="K34" si="28">IFERROR(AVERAGE(C34:D34),"")</f>
        <v/>
      </c>
      <c r="L34" s="13" t="str">
        <f t="shared" si="26"/>
        <v/>
      </c>
      <c r="M34" s="161" t="str">
        <f t="shared" si="27"/>
        <v/>
      </c>
      <c r="N34" s="161">
        <f t="shared" ref="N34:N37" si="29">SUM(C34:I34)</f>
        <v>0</v>
      </c>
      <c r="P34" s="155"/>
    </row>
    <row r="35" spans="1:19" x14ac:dyDescent="0.2">
      <c r="A35" s="40" t="s">
        <v>16</v>
      </c>
      <c r="B35" s="62"/>
      <c r="C35" s="60"/>
      <c r="D35" s="60"/>
      <c r="E35" s="60"/>
      <c r="F35" s="60"/>
      <c r="G35" s="60"/>
      <c r="H35" s="60"/>
      <c r="I35" s="60"/>
      <c r="K35" s="162"/>
      <c r="L35" s="13"/>
      <c r="M35" s="161"/>
      <c r="N35" s="13">
        <f>SUM(C35:I35)</f>
        <v>0</v>
      </c>
      <c r="P35" s="155"/>
    </row>
    <row r="36" spans="1:19" x14ac:dyDescent="0.2">
      <c r="A36" s="40" t="s">
        <v>16</v>
      </c>
      <c r="B36" s="62"/>
      <c r="C36" s="60"/>
      <c r="D36" s="60"/>
      <c r="E36" s="60"/>
      <c r="F36" s="60"/>
      <c r="G36" s="60"/>
      <c r="H36" s="60"/>
      <c r="I36" s="60"/>
      <c r="K36" s="13"/>
      <c r="L36" s="13"/>
      <c r="M36" s="13"/>
      <c r="N36" s="13">
        <f t="shared" si="29"/>
        <v>0</v>
      </c>
      <c r="P36" s="155"/>
    </row>
    <row r="37" spans="1:19" x14ac:dyDescent="0.2">
      <c r="A37" s="40" t="s">
        <v>16</v>
      </c>
      <c r="B37" s="62"/>
      <c r="C37" s="60"/>
      <c r="D37" s="60"/>
      <c r="E37" s="60"/>
      <c r="F37" s="60"/>
      <c r="G37" s="60"/>
      <c r="H37" s="60"/>
      <c r="I37" s="60"/>
      <c r="K37" s="13"/>
      <c r="L37" s="13"/>
      <c r="M37" s="13"/>
      <c r="N37" s="13">
        <f t="shared" si="29"/>
        <v>0</v>
      </c>
      <c r="P37" s="155"/>
    </row>
    <row r="38" spans="1:19" x14ac:dyDescent="0.2">
      <c r="A38" s="40" t="s">
        <v>16</v>
      </c>
      <c r="B38" s="62"/>
      <c r="C38" s="60"/>
      <c r="D38" s="60"/>
      <c r="E38" s="60"/>
      <c r="F38" s="60"/>
      <c r="G38" s="60"/>
      <c r="H38" s="60"/>
      <c r="I38" s="60"/>
      <c r="K38" s="13"/>
      <c r="L38" s="13"/>
      <c r="M38" s="13"/>
      <c r="N38" s="13">
        <f>SUM(C38:I38)</f>
        <v>0</v>
      </c>
      <c r="P38" s="155"/>
    </row>
    <row r="39" spans="1:19" x14ac:dyDescent="0.2">
      <c r="A39" s="18" t="s">
        <v>8</v>
      </c>
      <c r="B39" s="20"/>
      <c r="C39" s="20">
        <f>C15+C21+C27+C33</f>
        <v>145279.5016223944</v>
      </c>
      <c r="D39" s="20">
        <f t="shared" ref="D39:N39" si="30">D15+D21+D27+D33</f>
        <v>146330.55950670154</v>
      </c>
      <c r="E39" s="20">
        <f t="shared" si="30"/>
        <v>147231.0593300513</v>
      </c>
      <c r="F39" s="20">
        <f t="shared" si="30"/>
        <v>148462.36813893905</v>
      </c>
      <c r="G39" s="20">
        <f t="shared" si="30"/>
        <v>149302.83437629818</v>
      </c>
      <c r="H39" s="20">
        <f t="shared" si="30"/>
        <v>151229.88878271455</v>
      </c>
      <c r="I39" s="20">
        <f>I15+I21+I27+I33</f>
        <v>152488.8330695339</v>
      </c>
      <c r="K39" s="20">
        <f t="shared" si="30"/>
        <v>145805.03056454798</v>
      </c>
      <c r="L39" s="20">
        <f t="shared" si="30"/>
        <v>149742.99673950739</v>
      </c>
      <c r="M39" s="20">
        <f t="shared" si="30"/>
        <v>148617.86354666186</v>
      </c>
      <c r="N39" s="20">
        <f t="shared" si="30"/>
        <v>1040325.0448266329</v>
      </c>
      <c r="P39" s="156"/>
    </row>
    <row r="40" spans="1:19" ht="15" x14ac:dyDescent="0.25">
      <c r="P40"/>
    </row>
    <row r="41" spans="1:19" x14ac:dyDescent="0.2">
      <c r="A41" s="41" t="s">
        <v>54</v>
      </c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9" customFormat="1" ht="15" x14ac:dyDescent="0.25">
      <c r="J42" s="29"/>
      <c r="O42" s="29"/>
      <c r="Q42" s="29"/>
    </row>
    <row r="43" spans="1:19" ht="25.5" x14ac:dyDescent="0.2">
      <c r="A43" s="412" t="s">
        <v>130</v>
      </c>
      <c r="B43" s="398" t="s">
        <v>0</v>
      </c>
      <c r="C43" s="3">
        <v>2017</v>
      </c>
      <c r="D43" s="3">
        <v>2018</v>
      </c>
      <c r="E43" s="3">
        <v>2019</v>
      </c>
      <c r="F43" s="3">
        <v>2020</v>
      </c>
      <c r="G43" s="3">
        <v>2021</v>
      </c>
      <c r="H43" s="3">
        <v>2022</v>
      </c>
      <c r="I43" s="98">
        <v>2023</v>
      </c>
      <c r="K43" s="148" t="s">
        <v>188</v>
      </c>
      <c r="L43" s="148" t="s">
        <v>189</v>
      </c>
      <c r="M43" s="148" t="s">
        <v>183</v>
      </c>
      <c r="N43" s="149" t="s">
        <v>30</v>
      </c>
      <c r="P43" s="407" t="s">
        <v>194</v>
      </c>
    </row>
    <row r="44" spans="1:19" x14ac:dyDescent="0.2">
      <c r="A44" s="413"/>
      <c r="B44" s="399"/>
      <c r="C44" s="68">
        <v>12</v>
      </c>
      <c r="D44" s="68">
        <v>12</v>
      </c>
      <c r="E44" s="68">
        <v>12</v>
      </c>
      <c r="F44" s="68">
        <v>12</v>
      </c>
      <c r="G44" s="68">
        <v>12</v>
      </c>
      <c r="H44" s="68">
        <v>12</v>
      </c>
      <c r="I44" s="150">
        <v>12</v>
      </c>
      <c r="K44" s="69">
        <v>12</v>
      </c>
      <c r="L44" s="69">
        <v>12</v>
      </c>
      <c r="M44" s="69">
        <v>12</v>
      </c>
      <c r="N44" s="69">
        <f>SUM(C44:I44)</f>
        <v>84</v>
      </c>
      <c r="P44" s="408"/>
    </row>
    <row r="45" spans="1:19" s="4" customFormat="1" x14ac:dyDescent="0.2">
      <c r="A45" s="6" t="s">
        <v>34</v>
      </c>
      <c r="B45" s="7"/>
      <c r="C45" s="205">
        <v>6828.72</v>
      </c>
      <c r="D45" s="205">
        <v>7524.85</v>
      </c>
      <c r="E45" s="205">
        <v>7600.0985000000001</v>
      </c>
      <c r="F45" s="205">
        <v>7638.0989924999994</v>
      </c>
      <c r="G45" s="205">
        <v>7676.289487462499</v>
      </c>
      <c r="H45" s="205">
        <v>7714.6709348998111</v>
      </c>
      <c r="I45" s="206">
        <v>7753.2442895743097</v>
      </c>
      <c r="J45" s="29"/>
      <c r="K45" s="162">
        <f t="shared" ref="K45:K46" si="31">IFERROR(AVERAGE(C45:D45),"")</f>
        <v>7176.7849999999999</v>
      </c>
      <c r="L45" s="13">
        <f t="shared" ref="L45:L46" si="32">IFERROR(AVERAGE(E45:I45),"")</f>
        <v>7676.4804408873242</v>
      </c>
      <c r="M45" s="161">
        <f t="shared" ref="M45:M46" si="33">IFERROR(AVERAGE(C45:I45),"")</f>
        <v>7533.7103149195173</v>
      </c>
      <c r="N45" s="9">
        <f>SUM(C45:I45)</f>
        <v>52735.972204436621</v>
      </c>
      <c r="O45" s="29"/>
      <c r="P45" s="154"/>
      <c r="Q45" s="29"/>
      <c r="S45" s="5"/>
    </row>
    <row r="46" spans="1:19" x14ac:dyDescent="0.2">
      <c r="A46" s="90" t="s">
        <v>35</v>
      </c>
      <c r="B46" s="14"/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152">
        <v>0</v>
      </c>
      <c r="K46" s="162">
        <f t="shared" si="31"/>
        <v>0</v>
      </c>
      <c r="L46" s="13">
        <f t="shared" si="32"/>
        <v>0</v>
      </c>
      <c r="M46" s="161">
        <f t="shared" si="33"/>
        <v>0</v>
      </c>
      <c r="N46" s="15">
        <f>SUM(C46:I46)</f>
        <v>0</v>
      </c>
      <c r="P46" s="155"/>
      <c r="S46" s="10"/>
    </row>
    <row r="47" spans="1:19" x14ac:dyDescent="0.2">
      <c r="A47" s="18" t="s">
        <v>135</v>
      </c>
      <c r="B47" s="58"/>
      <c r="C47" s="19">
        <f>C45+C46</f>
        <v>6828.72</v>
      </c>
      <c r="D47" s="19">
        <f t="shared" ref="D47:N47" si="34">D45+D46</f>
        <v>7524.85</v>
      </c>
      <c r="E47" s="19">
        <f t="shared" si="34"/>
        <v>7600.0985000000001</v>
      </c>
      <c r="F47" s="19">
        <f t="shared" si="34"/>
        <v>7638.0989924999994</v>
      </c>
      <c r="G47" s="19">
        <f t="shared" si="34"/>
        <v>7676.289487462499</v>
      </c>
      <c r="H47" s="19">
        <f t="shared" si="34"/>
        <v>7714.6709348998111</v>
      </c>
      <c r="I47" s="37">
        <f>I45+I46</f>
        <v>7753.2442895743097</v>
      </c>
      <c r="K47" s="20">
        <f t="shared" ref="K47:M47" si="35">K45+K46</f>
        <v>7176.7849999999999</v>
      </c>
      <c r="L47" s="37">
        <f t="shared" si="35"/>
        <v>7676.4804408873242</v>
      </c>
      <c r="M47" s="37">
        <f t="shared" si="35"/>
        <v>7533.7103149195173</v>
      </c>
      <c r="N47" s="37">
        <f t="shared" si="34"/>
        <v>52735.972204436621</v>
      </c>
      <c r="P47" s="159"/>
      <c r="S47" s="10"/>
    </row>
    <row r="48" spans="1:19" x14ac:dyDescent="0.2">
      <c r="A48" s="16"/>
      <c r="B48" s="17"/>
      <c r="C48" s="12"/>
      <c r="D48" s="12"/>
      <c r="E48" s="12"/>
      <c r="F48" s="12"/>
      <c r="G48" s="12"/>
      <c r="H48" s="12"/>
      <c r="I48" s="12"/>
      <c r="K48" s="12"/>
      <c r="L48" s="12"/>
      <c r="M48" s="12"/>
      <c r="N48" s="12"/>
      <c r="P48" s="2"/>
      <c r="S48" s="10"/>
    </row>
    <row r="49" spans="1:19" s="16" customFormat="1" ht="15" x14ac:dyDescent="0.25">
      <c r="B49" s="17"/>
      <c r="C49" s="12"/>
      <c r="D49" s="12"/>
      <c r="E49" s="12"/>
      <c r="F49" s="12"/>
      <c r="G49" s="12"/>
      <c r="H49" s="12"/>
      <c r="I49" s="12"/>
      <c r="J49" s="29"/>
      <c r="K49" s="12"/>
      <c r="L49" s="12"/>
      <c r="M49" s="12"/>
      <c r="N49" s="12"/>
      <c r="O49" s="29"/>
      <c r="P49"/>
      <c r="Q49" s="29"/>
    </row>
    <row r="50" spans="1:19" s="16" customFormat="1" ht="25.5" x14ac:dyDescent="0.2">
      <c r="A50" s="412" t="s">
        <v>127</v>
      </c>
      <c r="B50" s="398" t="s">
        <v>0</v>
      </c>
      <c r="C50" s="3">
        <v>2017</v>
      </c>
      <c r="D50" s="3">
        <v>2018</v>
      </c>
      <c r="E50" s="3">
        <v>2019</v>
      </c>
      <c r="F50" s="3">
        <v>2020</v>
      </c>
      <c r="G50" s="3">
        <v>2021</v>
      </c>
      <c r="H50" s="3">
        <v>2022</v>
      </c>
      <c r="I50" s="98">
        <v>2023</v>
      </c>
      <c r="J50" s="29"/>
      <c r="K50" s="148" t="s">
        <v>188</v>
      </c>
      <c r="L50" s="148" t="s">
        <v>189</v>
      </c>
      <c r="M50" s="148" t="s">
        <v>183</v>
      </c>
      <c r="N50" s="149" t="s">
        <v>30</v>
      </c>
      <c r="O50" s="29"/>
      <c r="P50" s="407" t="s">
        <v>194</v>
      </c>
      <c r="Q50" s="29"/>
    </row>
    <row r="51" spans="1:19" x14ac:dyDescent="0.2">
      <c r="A51" s="413"/>
      <c r="B51" s="399"/>
      <c r="C51" s="68">
        <v>12</v>
      </c>
      <c r="D51" s="68">
        <v>12</v>
      </c>
      <c r="E51" s="68">
        <v>12</v>
      </c>
      <c r="F51" s="68">
        <v>12</v>
      </c>
      <c r="G51" s="68">
        <v>12</v>
      </c>
      <c r="H51" s="68">
        <v>12</v>
      </c>
      <c r="I51" s="150">
        <v>12</v>
      </c>
      <c r="K51" s="69">
        <v>12</v>
      </c>
      <c r="L51" s="69">
        <v>12</v>
      </c>
      <c r="M51" s="69">
        <v>12</v>
      </c>
      <c r="N51" s="69">
        <f>SUM(C51:I51)</f>
        <v>84</v>
      </c>
      <c r="P51" s="408"/>
      <c r="S51" s="10"/>
    </row>
    <row r="52" spans="1:19" s="4" customFormat="1" x14ac:dyDescent="0.2">
      <c r="A52" s="21" t="s">
        <v>126</v>
      </c>
      <c r="B52" s="22"/>
      <c r="C52" s="91">
        <f>SUM(C53:C55)</f>
        <v>0</v>
      </c>
      <c r="D52" s="91">
        <f t="shared" ref="D52:I52" si="36">SUM(D53:D55)</f>
        <v>0</v>
      </c>
      <c r="E52" s="91">
        <f t="shared" si="36"/>
        <v>0</v>
      </c>
      <c r="F52" s="91">
        <f t="shared" si="36"/>
        <v>0</v>
      </c>
      <c r="G52" s="91">
        <f t="shared" si="36"/>
        <v>0</v>
      </c>
      <c r="H52" s="91">
        <f t="shared" si="36"/>
        <v>0</v>
      </c>
      <c r="I52" s="153">
        <f t="shared" si="36"/>
        <v>0</v>
      </c>
      <c r="J52" s="29"/>
      <c r="K52" s="145">
        <f t="shared" ref="K52:M52" si="37">SUM(K53:K55)</f>
        <v>0</v>
      </c>
      <c r="L52" s="24">
        <f t="shared" si="37"/>
        <v>0</v>
      </c>
      <c r="M52" s="91">
        <f t="shared" si="37"/>
        <v>0</v>
      </c>
      <c r="N52" s="24">
        <f>SUM(N53:N55)</f>
        <v>0</v>
      </c>
      <c r="O52" s="29"/>
      <c r="P52" s="154"/>
      <c r="Q52" s="29"/>
    </row>
    <row r="53" spans="1:19" x14ac:dyDescent="0.2">
      <c r="A53" s="25" t="s">
        <v>1</v>
      </c>
      <c r="B53" s="26"/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33">
        <v>0</v>
      </c>
      <c r="K53" s="162">
        <f t="shared" ref="K53:K55" si="38">IFERROR(AVERAGE(C53:D53),"")</f>
        <v>0</v>
      </c>
      <c r="L53" s="13">
        <f t="shared" ref="L53:L55" si="39">IFERROR(AVERAGE(E53:I53),"")</f>
        <v>0</v>
      </c>
      <c r="M53" s="161">
        <f t="shared" ref="M53:M55" si="40">IFERROR(AVERAGE(C53:I53),"")</f>
        <v>0</v>
      </c>
      <c r="N53" s="13">
        <f>SUM(C53:I53)</f>
        <v>0</v>
      </c>
      <c r="P53" s="154" t="e">
        <f>'1. CRF'!#REF!</f>
        <v>#REF!</v>
      </c>
    </row>
    <row r="54" spans="1:19" x14ac:dyDescent="0.2">
      <c r="A54" s="25" t="s">
        <v>111</v>
      </c>
      <c r="B54" s="26"/>
      <c r="C54" s="12">
        <f>C15</f>
        <v>0</v>
      </c>
      <c r="D54" s="12">
        <f t="shared" ref="D54:I54" si="41">D15</f>
        <v>0</v>
      </c>
      <c r="E54" s="12">
        <f t="shared" si="41"/>
        <v>0</v>
      </c>
      <c r="F54" s="12">
        <f t="shared" si="41"/>
        <v>0</v>
      </c>
      <c r="G54" s="12">
        <f t="shared" si="41"/>
        <v>0</v>
      </c>
      <c r="H54" s="12">
        <f t="shared" si="41"/>
        <v>0</v>
      </c>
      <c r="I54" s="133">
        <f t="shared" si="41"/>
        <v>0</v>
      </c>
      <c r="K54" s="162">
        <f t="shared" si="38"/>
        <v>0</v>
      </c>
      <c r="L54" s="13">
        <f t="shared" si="39"/>
        <v>0</v>
      </c>
      <c r="M54" s="161">
        <f t="shared" si="40"/>
        <v>0</v>
      </c>
      <c r="N54" s="13">
        <f t="shared" ref="N54:N55" si="42">SUM(C54:I54)</f>
        <v>0</v>
      </c>
      <c r="P54" s="155" t="e">
        <f>'1. CRF'!#REF!</f>
        <v>#REF!</v>
      </c>
    </row>
    <row r="55" spans="1:19" x14ac:dyDescent="0.2">
      <c r="A55" s="25" t="s">
        <v>2</v>
      </c>
      <c r="B55" s="26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85">
        <v>0</v>
      </c>
      <c r="K55" s="162">
        <f t="shared" si="38"/>
        <v>0</v>
      </c>
      <c r="L55" s="13">
        <f t="shared" si="39"/>
        <v>0</v>
      </c>
      <c r="M55" s="161">
        <f t="shared" si="40"/>
        <v>0</v>
      </c>
      <c r="N55" s="13">
        <f t="shared" si="42"/>
        <v>0</v>
      </c>
      <c r="P55" s="155" t="e">
        <f>'1. CRF'!#REF!</f>
        <v>#REF!</v>
      </c>
    </row>
    <row r="56" spans="1:19" s="4" customFormat="1" x14ac:dyDescent="0.2">
      <c r="A56" s="21" t="s">
        <v>128</v>
      </c>
      <c r="B56" s="22"/>
      <c r="C56" s="23">
        <f>SUM(C57:C64)</f>
        <v>186654.43655372877</v>
      </c>
      <c r="D56" s="23">
        <f t="shared" ref="D56:H56" si="43">SUM(D57:D64)</f>
        <v>186894.88386674796</v>
      </c>
      <c r="E56" s="23">
        <f t="shared" si="43"/>
        <v>187931.38956160448</v>
      </c>
      <c r="F56" s="23">
        <f t="shared" si="43"/>
        <v>197096.30504348947</v>
      </c>
      <c r="G56" s="23">
        <f t="shared" si="43"/>
        <v>198066.02775019116</v>
      </c>
      <c r="H56" s="23">
        <f t="shared" si="43"/>
        <v>200277.58998355246</v>
      </c>
      <c r="I56" s="146">
        <f>SUM(I57:I64)</f>
        <v>201732.9757971612</v>
      </c>
      <c r="J56" s="29"/>
      <c r="K56" s="145">
        <f t="shared" ref="K56:M56" si="44">SUM(K57:K64)</f>
        <v>186774.66021023836</v>
      </c>
      <c r="L56" s="24">
        <f t="shared" si="44"/>
        <v>197020.85762719976</v>
      </c>
      <c r="M56" s="23">
        <f t="shared" si="44"/>
        <v>194093.37265092504</v>
      </c>
      <c r="N56" s="24">
        <f>SUM(N57:N64)</f>
        <v>1358653.6085564753</v>
      </c>
      <c r="O56" s="29"/>
      <c r="P56" s="156"/>
      <c r="Q56" s="29"/>
    </row>
    <row r="57" spans="1:19" x14ac:dyDescent="0.2">
      <c r="A57" s="25" t="s">
        <v>3</v>
      </c>
      <c r="B57" s="27"/>
      <c r="C57" s="207">
        <v>7983.8306845128855</v>
      </c>
      <c r="D57" s="207">
        <v>7886.8026852015992</v>
      </c>
      <c r="E57" s="207">
        <v>7916.019128013957</v>
      </c>
      <c r="F57" s="207">
        <v>8178.8656433904252</v>
      </c>
      <c r="G57" s="207">
        <v>8206.6090462280808</v>
      </c>
      <c r="H57" s="207">
        <v>8267.598283933241</v>
      </c>
      <c r="I57" s="208">
        <v>8309.7530059509463</v>
      </c>
      <c r="K57" s="162">
        <f t="shared" ref="K57:K64" si="45">IFERROR(AVERAGE(C57:D57),"")</f>
        <v>7935.3166848572419</v>
      </c>
      <c r="L57" s="13">
        <f t="shared" ref="L57:L64" si="46">IFERROR(AVERAGE(E57:I57),"")</f>
        <v>8175.7690215033308</v>
      </c>
      <c r="M57" s="161">
        <f t="shared" ref="M57:M64" si="47">IFERROR(AVERAGE(C57:I57),"")</f>
        <v>8107.0683538901631</v>
      </c>
      <c r="N57" s="13">
        <f t="shared" ref="N57:N63" si="48">SUM(C57:I57)</f>
        <v>56749.47847723114</v>
      </c>
      <c r="P57" s="155" t="e">
        <f>'1. CRF'!#REF!</f>
        <v>#REF!</v>
      </c>
    </row>
    <row r="58" spans="1:19" x14ac:dyDescent="0.2">
      <c r="A58" s="25" t="s">
        <v>110</v>
      </c>
      <c r="B58" s="26"/>
      <c r="C58" s="207">
        <f>C21</f>
        <v>145279.5016223944</v>
      </c>
      <c r="D58" s="207">
        <f t="shared" ref="D58:I58" si="49">D21</f>
        <v>146330.55950670154</v>
      </c>
      <c r="E58" s="207">
        <f t="shared" si="49"/>
        <v>147231.0593300513</v>
      </c>
      <c r="F58" s="207">
        <f t="shared" si="49"/>
        <v>148462.36813893905</v>
      </c>
      <c r="G58" s="207">
        <f t="shared" si="49"/>
        <v>149302.83437629818</v>
      </c>
      <c r="H58" s="207">
        <f t="shared" si="49"/>
        <v>151229.88878271455</v>
      </c>
      <c r="I58" s="208">
        <f t="shared" si="49"/>
        <v>152488.8330695339</v>
      </c>
      <c r="K58" s="162">
        <f t="shared" si="45"/>
        <v>145805.03056454798</v>
      </c>
      <c r="L58" s="13">
        <f t="shared" si="46"/>
        <v>149742.99673950739</v>
      </c>
      <c r="M58" s="161">
        <f t="shared" si="47"/>
        <v>148617.86354666186</v>
      </c>
      <c r="N58" s="13">
        <f t="shared" si="48"/>
        <v>1040325.0448266329</v>
      </c>
      <c r="P58" s="155" t="e">
        <f>'1. CRF'!#REF!</f>
        <v>#REF!</v>
      </c>
    </row>
    <row r="59" spans="1:19" x14ac:dyDescent="0.2">
      <c r="A59" s="25" t="s">
        <v>4</v>
      </c>
      <c r="B59" s="26"/>
      <c r="C59" s="207">
        <v>11842.777083426128</v>
      </c>
      <c r="D59" s="207">
        <v>11325.100688227067</v>
      </c>
      <c r="E59" s="207">
        <v>11345.441713819064</v>
      </c>
      <c r="F59" s="207">
        <v>11528.790055230273</v>
      </c>
      <c r="G59" s="207">
        <v>11548.118226180211</v>
      </c>
      <c r="H59" s="207">
        <v>11590.713997365447</v>
      </c>
      <c r="I59" s="208">
        <v>11620.081120172914</v>
      </c>
      <c r="K59" s="162">
        <f t="shared" si="45"/>
        <v>11583.938885826597</v>
      </c>
      <c r="L59" s="13">
        <f t="shared" si="46"/>
        <v>11526.629022553581</v>
      </c>
      <c r="M59" s="161">
        <f t="shared" si="47"/>
        <v>11543.003269203013</v>
      </c>
      <c r="N59" s="13">
        <f t="shared" si="48"/>
        <v>80801.022884421094</v>
      </c>
      <c r="P59" s="155" t="e">
        <f>'1. CRF'!#REF!</f>
        <v>#REF!</v>
      </c>
    </row>
    <row r="60" spans="1:19" x14ac:dyDescent="0.2">
      <c r="A60" s="25" t="s">
        <v>5</v>
      </c>
      <c r="B60" s="26"/>
      <c r="C60" s="207">
        <v>4577.2981434433141</v>
      </c>
      <c r="D60" s="207">
        <v>4746.2875781512739</v>
      </c>
      <c r="E60" s="207">
        <v>4779.9082606391603</v>
      </c>
      <c r="F60" s="207">
        <v>4973.4085669699989</v>
      </c>
      <c r="G60" s="207">
        <v>5005.3760001128176</v>
      </c>
      <c r="H60" s="207">
        <v>5075.7279633891976</v>
      </c>
      <c r="I60" s="208">
        <v>5124.3234853362665</v>
      </c>
      <c r="K60" s="162">
        <f t="shared" si="45"/>
        <v>4661.7928607972935</v>
      </c>
      <c r="L60" s="13">
        <f t="shared" si="46"/>
        <v>4991.7488552894883</v>
      </c>
      <c r="M60" s="161">
        <f t="shared" si="47"/>
        <v>4897.4757140060037</v>
      </c>
      <c r="N60" s="13">
        <f t="shared" si="48"/>
        <v>34282.329998042027</v>
      </c>
      <c r="P60" s="155" t="e">
        <f>'1. CRF'!#REF!</f>
        <v>#REF!</v>
      </c>
    </row>
    <row r="61" spans="1:19" x14ac:dyDescent="0.2">
      <c r="A61" s="25" t="s">
        <v>115</v>
      </c>
      <c r="B61" s="26"/>
      <c r="C61" s="12"/>
      <c r="D61" s="12"/>
      <c r="E61" s="12"/>
      <c r="F61" s="12"/>
      <c r="G61" s="12"/>
      <c r="H61" s="12"/>
      <c r="I61" s="133"/>
      <c r="K61" s="162" t="str">
        <f t="shared" si="45"/>
        <v/>
      </c>
      <c r="L61" s="13" t="str">
        <f t="shared" si="46"/>
        <v/>
      </c>
      <c r="M61" s="161" t="str">
        <f t="shared" si="47"/>
        <v/>
      </c>
      <c r="N61" s="13">
        <f t="shared" si="48"/>
        <v>0</v>
      </c>
      <c r="P61" s="155"/>
    </row>
    <row r="62" spans="1:19" ht="12.2" customHeight="1" x14ac:dyDescent="0.2">
      <c r="A62" s="25" t="s">
        <v>118</v>
      </c>
      <c r="B62" s="26"/>
      <c r="C62" s="12"/>
      <c r="D62" s="12"/>
      <c r="E62" s="12"/>
      <c r="F62" s="12"/>
      <c r="G62" s="12"/>
      <c r="H62" s="12"/>
      <c r="I62" s="133"/>
      <c r="K62" s="162" t="str">
        <f t="shared" si="45"/>
        <v/>
      </c>
      <c r="L62" s="13" t="str">
        <f t="shared" si="46"/>
        <v/>
      </c>
      <c r="M62" s="161" t="str">
        <f t="shared" si="47"/>
        <v/>
      </c>
      <c r="N62" s="13">
        <f t="shared" si="48"/>
        <v>0</v>
      </c>
      <c r="P62" s="155"/>
    </row>
    <row r="63" spans="1:19" x14ac:dyDescent="0.2">
      <c r="A63" s="25" t="s">
        <v>6</v>
      </c>
      <c r="B63" s="26"/>
      <c r="C63" s="207">
        <v>6016.4602177828256</v>
      </c>
      <c r="D63" s="207">
        <v>6130.4152718563773</v>
      </c>
      <c r="E63" s="207">
        <v>6164.4275437984406</v>
      </c>
      <c r="F63" s="207">
        <v>13288.741837871783</v>
      </c>
      <c r="G63" s="207">
        <v>13321.080742155265</v>
      </c>
      <c r="H63" s="207">
        <v>13392.250508587022</v>
      </c>
      <c r="I63" s="208">
        <v>13441.410080007276</v>
      </c>
      <c r="K63" s="162">
        <f t="shared" si="45"/>
        <v>6073.437744819601</v>
      </c>
      <c r="L63" s="13">
        <f t="shared" si="46"/>
        <v>11921.582142483958</v>
      </c>
      <c r="M63" s="161">
        <f t="shared" si="47"/>
        <v>10250.683743151283</v>
      </c>
      <c r="N63" s="13">
        <f t="shared" si="48"/>
        <v>71754.786202058982</v>
      </c>
      <c r="P63" s="155" t="e">
        <f>'1. CRF'!#REF!</f>
        <v>#REF!</v>
      </c>
    </row>
    <row r="64" spans="1:19" s="4" customFormat="1" x14ac:dyDescent="0.2">
      <c r="A64" s="25" t="s">
        <v>125</v>
      </c>
      <c r="B64" s="26"/>
      <c r="C64" s="207">
        <v>10954.568802169229</v>
      </c>
      <c r="D64" s="207">
        <v>10475.718136610089</v>
      </c>
      <c r="E64" s="207">
        <v>10494.533585282539</v>
      </c>
      <c r="F64" s="207">
        <v>10664.130801087931</v>
      </c>
      <c r="G64" s="207">
        <v>10682.009359216599</v>
      </c>
      <c r="H64" s="207">
        <v>10721.41044756301</v>
      </c>
      <c r="I64" s="209">
        <v>10748.575036159889</v>
      </c>
      <c r="J64" s="29"/>
      <c r="K64" s="162">
        <f t="shared" si="45"/>
        <v>10715.143469389659</v>
      </c>
      <c r="L64" s="13">
        <f t="shared" si="46"/>
        <v>10662.131845861993</v>
      </c>
      <c r="M64" s="161">
        <f t="shared" si="47"/>
        <v>10677.278024012756</v>
      </c>
      <c r="N64" s="13">
        <f>SUM(C64:I64)</f>
        <v>74740.946168089285</v>
      </c>
      <c r="O64" s="29"/>
      <c r="P64" s="155"/>
      <c r="Q64" s="29"/>
    </row>
    <row r="65" spans="1:19" x14ac:dyDescent="0.2">
      <c r="A65" s="21" t="s">
        <v>129</v>
      </c>
      <c r="B65" s="22"/>
      <c r="C65" s="210">
        <v>405728.76761600003</v>
      </c>
      <c r="D65" s="210">
        <v>379791.77779999992</v>
      </c>
      <c r="E65" s="210">
        <v>379791.77779999992</v>
      </c>
      <c r="F65" s="210">
        <v>379791.77779999992</v>
      </c>
      <c r="G65" s="210">
        <v>379791.77779999992</v>
      </c>
      <c r="H65" s="210">
        <v>379791.77779999992</v>
      </c>
      <c r="I65" s="211">
        <v>379791.77779999992</v>
      </c>
      <c r="K65" s="145">
        <f t="shared" ref="K65" si="50">IFERROR(AVERAGE(C65:D65),"")</f>
        <v>392760.27270799997</v>
      </c>
      <c r="L65" s="24">
        <f t="shared" ref="L65" si="51">IFERROR(AVERAGE(E65:I65),"")</f>
        <v>379791.77779999992</v>
      </c>
      <c r="M65" s="23">
        <f t="shared" ref="M65" si="52">IFERROR(AVERAGE(C65:I65),"")</f>
        <v>383497.06205942848</v>
      </c>
      <c r="N65" s="24">
        <f t="shared" ref="N65" si="53">SUM(C65:I65)</f>
        <v>2684479.4344159993</v>
      </c>
      <c r="P65" s="156"/>
    </row>
    <row r="66" spans="1:19" x14ac:dyDescent="0.2">
      <c r="A66" s="18" t="s">
        <v>136</v>
      </c>
      <c r="B66" s="58"/>
      <c r="C66" s="19">
        <f>C52+C56+C65</f>
        <v>592383.20416972879</v>
      </c>
      <c r="D66" s="19">
        <f t="shared" ref="D66:N66" si="54">D52+D56+D65</f>
        <v>566686.66166674788</v>
      </c>
      <c r="E66" s="19">
        <f t="shared" si="54"/>
        <v>567723.1673616044</v>
      </c>
      <c r="F66" s="19">
        <f t="shared" si="54"/>
        <v>576888.08284348936</v>
      </c>
      <c r="G66" s="19">
        <f t="shared" si="54"/>
        <v>577857.80555019109</v>
      </c>
      <c r="H66" s="19">
        <f t="shared" si="54"/>
        <v>580069.36778355238</v>
      </c>
      <c r="I66" s="37">
        <f t="shared" si="54"/>
        <v>581524.75359716115</v>
      </c>
      <c r="J66" s="181"/>
      <c r="K66" s="37">
        <f t="shared" si="54"/>
        <v>579534.93291823834</v>
      </c>
      <c r="L66" s="37">
        <f t="shared" si="54"/>
        <v>576812.63542719965</v>
      </c>
      <c r="M66" s="37">
        <f t="shared" si="54"/>
        <v>577590.4347103535</v>
      </c>
      <c r="N66" s="37">
        <f t="shared" si="54"/>
        <v>4043133.0429724744</v>
      </c>
      <c r="O66" s="181"/>
      <c r="P66" s="159"/>
    </row>
    <row r="67" spans="1:19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S67" s="10"/>
    </row>
    <row r="68" spans="1:19" x14ac:dyDescent="0.2">
      <c r="A68" s="92" t="s">
        <v>131</v>
      </c>
      <c r="B68" s="93"/>
      <c r="C68" s="188">
        <f>C64/C66</f>
        <v>1.8492369002127449E-2</v>
      </c>
      <c r="D68" s="188">
        <f t="shared" ref="D68:N68" si="55">D64/D66</f>
        <v>1.8485909136803643E-2</v>
      </c>
      <c r="E68" s="188">
        <f t="shared" si="55"/>
        <v>1.8485300915328285E-2</v>
      </c>
      <c r="F68" s="188">
        <f t="shared" si="55"/>
        <v>1.8485614659474819E-2</v>
      </c>
      <c r="G68" s="188">
        <f t="shared" si="55"/>
        <v>1.8485532697868508E-2</v>
      </c>
      <c r="H68" s="188">
        <f t="shared" si="55"/>
        <v>1.8482979869337984E-2</v>
      </c>
      <c r="I68" s="189">
        <f t="shared" si="55"/>
        <v>1.848343508968792E-2</v>
      </c>
      <c r="K68" s="190">
        <f t="shared" si="55"/>
        <v>1.8489210676971162E-2</v>
      </c>
      <c r="L68" s="189">
        <f t="shared" si="55"/>
        <v>1.8484567069106232E-2</v>
      </c>
      <c r="M68" s="189">
        <f t="shared" si="55"/>
        <v>1.8485898280789798E-2</v>
      </c>
      <c r="N68" s="190">
        <f t="shared" si="55"/>
        <v>1.8485898280789798E-2</v>
      </c>
      <c r="S68" s="10"/>
    </row>
    <row r="70" spans="1:19" x14ac:dyDescent="0.2">
      <c r="C70" s="186"/>
      <c r="D70" s="186"/>
      <c r="E70" s="186"/>
      <c r="F70" s="186"/>
      <c r="G70" s="186"/>
      <c r="H70" s="186"/>
      <c r="I70" s="186"/>
    </row>
    <row r="71" spans="1:19" x14ac:dyDescent="0.2">
      <c r="C71" s="132"/>
    </row>
  </sheetData>
  <mergeCells count="11">
    <mergeCell ref="A1:N1"/>
    <mergeCell ref="A43:A44"/>
    <mergeCell ref="B43:B44"/>
    <mergeCell ref="A13:A14"/>
    <mergeCell ref="A5:A6"/>
    <mergeCell ref="P5:P6"/>
    <mergeCell ref="P13:P14"/>
    <mergeCell ref="P43:P44"/>
    <mergeCell ref="P50:P51"/>
    <mergeCell ref="A50:A51"/>
    <mergeCell ref="B50:B5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&amp;L&amp;F&amp;R&amp;A</oddHeader>
    <oddFooter>&amp;L&amp;D&amp;C&amp;P/&amp;N&amp;R&amp;T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71"/>
  <sheetViews>
    <sheetView topLeftCell="A34" zoomScaleNormal="100" workbookViewId="0">
      <selection activeCell="G74" sqref="G74"/>
    </sheetView>
  </sheetViews>
  <sheetFormatPr baseColWidth="10" defaultColWidth="11.28515625" defaultRowHeight="12.75" x14ac:dyDescent="0.2"/>
  <cols>
    <col min="1" max="1" width="34.7109375" style="2" customWidth="1"/>
    <col min="2" max="2" width="11" style="28" customWidth="1"/>
    <col min="3" max="9" width="11" style="29" customWidth="1"/>
    <col min="10" max="10" width="6.7109375" style="29" customWidth="1"/>
    <col min="11" max="14" width="11" style="29" customWidth="1"/>
    <col min="15" max="15" width="6.7109375" style="29" customWidth="1"/>
    <col min="16" max="16" width="27.42578125" style="29" bestFit="1" customWidth="1"/>
    <col min="17" max="16384" width="11.28515625" style="2"/>
  </cols>
  <sheetData>
    <row r="1" spans="1:16" ht="16.7" customHeight="1" x14ac:dyDescent="0.2">
      <c r="A1" s="421" t="s">
        <v>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1"/>
    </row>
    <row r="3" spans="1:16" x14ac:dyDescent="0.2">
      <c r="A3" s="41" t="s">
        <v>38</v>
      </c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5" spans="1:16" ht="25.5" x14ac:dyDescent="0.2">
      <c r="A5" s="396" t="s">
        <v>113</v>
      </c>
      <c r="B5" s="71"/>
      <c r="C5" s="3">
        <v>2017</v>
      </c>
      <c r="D5" s="3">
        <v>2018</v>
      </c>
      <c r="E5" s="3">
        <v>2019</v>
      </c>
      <c r="F5" s="3">
        <v>2020</v>
      </c>
      <c r="G5" s="3">
        <v>2021</v>
      </c>
      <c r="H5" s="3">
        <v>2022</v>
      </c>
      <c r="I5" s="3">
        <v>2023</v>
      </c>
      <c r="K5" s="148" t="s">
        <v>188</v>
      </c>
      <c r="L5" s="148" t="s">
        <v>189</v>
      </c>
      <c r="M5" s="148" t="s">
        <v>183</v>
      </c>
      <c r="N5" s="149" t="s">
        <v>30</v>
      </c>
      <c r="P5" s="407" t="s">
        <v>194</v>
      </c>
    </row>
    <row r="6" spans="1:16" x14ac:dyDescent="0.2">
      <c r="A6" s="422"/>
      <c r="B6" s="72"/>
      <c r="C6" s="68">
        <v>12</v>
      </c>
      <c r="D6" s="68">
        <v>12</v>
      </c>
      <c r="E6" s="68">
        <v>12</v>
      </c>
      <c r="F6" s="68">
        <v>12</v>
      </c>
      <c r="G6" s="68">
        <v>12</v>
      </c>
      <c r="H6" s="68">
        <v>12</v>
      </c>
      <c r="I6" s="68">
        <v>12</v>
      </c>
      <c r="K6" s="69">
        <v>12</v>
      </c>
      <c r="L6" s="69">
        <v>12</v>
      </c>
      <c r="M6" s="69">
        <v>12</v>
      </c>
      <c r="N6" s="69">
        <f>SUM(C6:I6)</f>
        <v>84</v>
      </c>
      <c r="P6" s="408"/>
    </row>
    <row r="7" spans="1:16" x14ac:dyDescent="0.2">
      <c r="A7" s="74" t="s">
        <v>51</v>
      </c>
      <c r="B7" s="77"/>
      <c r="C7" s="163">
        <v>124000</v>
      </c>
      <c r="D7" s="163">
        <v>124000</v>
      </c>
      <c r="E7" s="163">
        <v>124000</v>
      </c>
      <c r="F7" s="163">
        <v>124000</v>
      </c>
      <c r="G7" s="163">
        <v>124000</v>
      </c>
      <c r="H7" s="163">
        <v>124000</v>
      </c>
      <c r="I7" s="163">
        <v>124000</v>
      </c>
      <c r="K7" s="9">
        <f>IFERROR(AVERAGE(C7:D7),"")</f>
        <v>124000</v>
      </c>
      <c r="L7" s="9">
        <f t="shared" ref="L7:L9" si="0">IFERROR(AVERAGE(E7:I7),"")</f>
        <v>124000</v>
      </c>
      <c r="M7" s="9">
        <f t="shared" ref="M7:M9" si="1">IFERROR(AVERAGE(C7:I7),"")</f>
        <v>124000</v>
      </c>
      <c r="N7" s="9">
        <f>SUM(C7:I7)</f>
        <v>868000</v>
      </c>
      <c r="P7" s="154"/>
    </row>
    <row r="8" spans="1:16" x14ac:dyDescent="0.2">
      <c r="A8" s="75" t="s">
        <v>52</v>
      </c>
      <c r="B8" s="78"/>
      <c r="C8" s="164">
        <v>124000</v>
      </c>
      <c r="D8" s="164">
        <v>124000</v>
      </c>
      <c r="E8" s="164">
        <v>124000</v>
      </c>
      <c r="F8" s="164">
        <v>124000</v>
      </c>
      <c r="G8" s="164">
        <v>124000</v>
      </c>
      <c r="H8" s="164">
        <v>124000</v>
      </c>
      <c r="I8" s="164">
        <v>124000</v>
      </c>
      <c r="K8" s="13">
        <f t="shared" ref="K8:K9" si="2">IFERROR(AVERAGE(C8:D8),"")</f>
        <v>124000</v>
      </c>
      <c r="L8" s="13">
        <f t="shared" si="0"/>
        <v>124000</v>
      </c>
      <c r="M8" s="13">
        <f t="shared" si="1"/>
        <v>124000</v>
      </c>
      <c r="N8" s="13">
        <f t="shared" ref="N8:N9" si="3">SUM(C8:I8)</f>
        <v>868000</v>
      </c>
      <c r="P8" s="155"/>
    </row>
    <row r="9" spans="1:16" x14ac:dyDescent="0.2">
      <c r="A9" s="76" t="s">
        <v>53</v>
      </c>
      <c r="B9" s="79"/>
      <c r="C9" s="198">
        <v>3720</v>
      </c>
      <c r="D9" s="198">
        <v>3720</v>
      </c>
      <c r="E9" s="198">
        <v>3720</v>
      </c>
      <c r="F9" s="198">
        <v>3720</v>
      </c>
      <c r="G9" s="198">
        <v>3720</v>
      </c>
      <c r="H9" s="198">
        <v>3720</v>
      </c>
      <c r="I9" s="198">
        <v>3720</v>
      </c>
      <c r="K9" s="13">
        <f t="shared" si="2"/>
        <v>3720</v>
      </c>
      <c r="L9" s="13">
        <f t="shared" si="0"/>
        <v>3720</v>
      </c>
      <c r="M9" s="13">
        <f t="shared" si="1"/>
        <v>3720</v>
      </c>
      <c r="N9" s="13">
        <f t="shared" si="3"/>
        <v>26040</v>
      </c>
      <c r="P9" s="159"/>
    </row>
    <row r="10" spans="1:16" ht="15" x14ac:dyDescent="0.25">
      <c r="A10" s="73" t="s">
        <v>8</v>
      </c>
      <c r="B10" s="20"/>
      <c r="C10" s="20">
        <f>SUM(C7:C9)</f>
        <v>251720</v>
      </c>
      <c r="D10" s="20">
        <f t="shared" ref="D10:I10" si="4">SUM(D7:D9)</f>
        <v>251720</v>
      </c>
      <c r="E10" s="20">
        <f t="shared" si="4"/>
        <v>251720</v>
      </c>
      <c r="F10" s="20">
        <f t="shared" si="4"/>
        <v>251720</v>
      </c>
      <c r="G10" s="20">
        <f t="shared" si="4"/>
        <v>251720</v>
      </c>
      <c r="H10" s="20">
        <f t="shared" si="4"/>
        <v>251720</v>
      </c>
      <c r="I10" s="20">
        <f t="shared" si="4"/>
        <v>251720</v>
      </c>
      <c r="K10" s="20">
        <f t="shared" ref="K10:M10" si="5">SUM(K7:K9)</f>
        <v>251720</v>
      </c>
      <c r="L10" s="20">
        <f t="shared" si="5"/>
        <v>251720</v>
      </c>
      <c r="M10" s="20">
        <f t="shared" si="5"/>
        <v>251720</v>
      </c>
      <c r="N10" s="20">
        <f>SUM(N7:N9)</f>
        <v>1762040</v>
      </c>
      <c r="P10" s="182"/>
    </row>
    <row r="11" spans="1:16" ht="15" x14ac:dyDescent="0.25">
      <c r="P11"/>
    </row>
    <row r="12" spans="1:16" ht="15" x14ac:dyDescent="0.25">
      <c r="P12"/>
    </row>
    <row r="13" spans="1:16" ht="25.5" x14ac:dyDescent="0.2">
      <c r="A13" s="396" t="s">
        <v>39</v>
      </c>
      <c r="B13" s="71"/>
      <c r="C13" s="3">
        <v>2017</v>
      </c>
      <c r="D13" s="3">
        <v>2018</v>
      </c>
      <c r="E13" s="3">
        <v>2019</v>
      </c>
      <c r="F13" s="3">
        <v>2020</v>
      </c>
      <c r="G13" s="3">
        <v>2021</v>
      </c>
      <c r="H13" s="3">
        <v>2022</v>
      </c>
      <c r="I13" s="3">
        <v>2023</v>
      </c>
      <c r="K13" s="148" t="s">
        <v>188</v>
      </c>
      <c r="L13" s="148" t="s">
        <v>189</v>
      </c>
      <c r="M13" s="148" t="s">
        <v>183</v>
      </c>
      <c r="N13" s="149" t="s">
        <v>30</v>
      </c>
      <c r="P13" s="409" t="s">
        <v>194</v>
      </c>
    </row>
    <row r="14" spans="1:16" x14ac:dyDescent="0.2">
      <c r="A14" s="397"/>
      <c r="B14" s="72"/>
      <c r="C14" s="68">
        <v>12</v>
      </c>
      <c r="D14" s="68">
        <v>12</v>
      </c>
      <c r="E14" s="68">
        <v>12</v>
      </c>
      <c r="F14" s="68">
        <v>12</v>
      </c>
      <c r="G14" s="68">
        <v>12</v>
      </c>
      <c r="H14" s="68">
        <v>12</v>
      </c>
      <c r="I14" s="68">
        <v>12</v>
      </c>
      <c r="K14" s="69">
        <v>12</v>
      </c>
      <c r="L14" s="69">
        <v>12</v>
      </c>
      <c r="M14" s="69">
        <v>12</v>
      </c>
      <c r="N14" s="69">
        <f>SUM(C14:I14)</f>
        <v>84</v>
      </c>
      <c r="P14" s="409"/>
    </row>
    <row r="15" spans="1:16" s="4" customFormat="1" x14ac:dyDescent="0.2">
      <c r="A15" s="57" t="s">
        <v>18</v>
      </c>
      <c r="B15" s="61"/>
      <c r="C15" s="64">
        <f>SUM(C16:C20)</f>
        <v>543057.28237805597</v>
      </c>
      <c r="D15" s="64">
        <f>SUM(D16:D20)</f>
        <v>545543.57226738101</v>
      </c>
      <c r="E15" s="64">
        <f t="shared" ref="E15:I15" si="6">SUM(E16:E20)</f>
        <v>547856.57023056538</v>
      </c>
      <c r="F15" s="64">
        <f t="shared" si="6"/>
        <v>549449.35394043417</v>
      </c>
      <c r="G15" s="64">
        <f t="shared" si="6"/>
        <v>551021.29329535586</v>
      </c>
      <c r="H15" s="64">
        <f t="shared" si="6"/>
        <v>563421.75472342782</v>
      </c>
      <c r="I15" s="64">
        <f t="shared" si="6"/>
        <v>565008.60612732347</v>
      </c>
      <c r="J15" s="29"/>
      <c r="K15" s="166">
        <f>IFERROR(AVERAGE(C15:D15),"")</f>
        <v>544300.42732271855</v>
      </c>
      <c r="L15" s="166">
        <f t="shared" ref="L15:L16" si="7">IFERROR(AVERAGE(E15:I15),"")</f>
        <v>555351.51566342136</v>
      </c>
      <c r="M15" s="166">
        <f t="shared" ref="M15:M16" si="8">IFERROR(AVERAGE(C15:I15),"")</f>
        <v>552194.06185179204</v>
      </c>
      <c r="N15" s="166">
        <f>SUM(N16:N20)</f>
        <v>3865358.4329625443</v>
      </c>
      <c r="O15" s="29"/>
      <c r="P15" s="155"/>
    </row>
    <row r="16" spans="1:16" x14ac:dyDescent="0.2">
      <c r="A16" s="40" t="s">
        <v>16</v>
      </c>
      <c r="B16" s="62"/>
      <c r="C16" s="197">
        <v>543057.28237805597</v>
      </c>
      <c r="D16" s="197">
        <v>545543.57226738101</v>
      </c>
      <c r="E16" s="197">
        <v>547856.57023056538</v>
      </c>
      <c r="F16" s="197">
        <v>549449.35394043417</v>
      </c>
      <c r="G16" s="197">
        <v>551021.29329535586</v>
      </c>
      <c r="H16" s="197">
        <v>563421.75472342782</v>
      </c>
      <c r="I16" s="197">
        <v>565008.60612732347</v>
      </c>
      <c r="K16" s="13">
        <f t="shared" ref="K16" si="9">IFERROR(AVERAGE(C16:D16),"")</f>
        <v>544300.42732271855</v>
      </c>
      <c r="L16" s="13">
        <f t="shared" si="7"/>
        <v>555351.51566342136</v>
      </c>
      <c r="M16" s="13">
        <f t="shared" si="8"/>
        <v>552194.06185179204</v>
      </c>
      <c r="N16" s="13">
        <f t="shared" ref="N16:N20" si="10">SUM(C16:I16)</f>
        <v>3865358.4329625443</v>
      </c>
      <c r="P16" s="155"/>
    </row>
    <row r="17" spans="1:16" x14ac:dyDescent="0.2">
      <c r="A17" s="40" t="s">
        <v>16</v>
      </c>
      <c r="B17" s="62"/>
      <c r="C17" s="60"/>
      <c r="D17" s="60"/>
      <c r="E17" s="60"/>
      <c r="F17" s="60"/>
      <c r="G17" s="60"/>
      <c r="H17" s="60"/>
      <c r="I17" s="60"/>
      <c r="K17" s="13"/>
      <c r="L17" s="13"/>
      <c r="M17" s="13"/>
      <c r="N17" s="13">
        <f t="shared" si="10"/>
        <v>0</v>
      </c>
      <c r="P17" s="155"/>
    </row>
    <row r="18" spans="1:16" x14ac:dyDescent="0.2">
      <c r="A18" s="40" t="s">
        <v>16</v>
      </c>
      <c r="B18" s="62"/>
      <c r="C18" s="60"/>
      <c r="D18" s="60"/>
      <c r="E18" s="60"/>
      <c r="F18" s="60"/>
      <c r="G18" s="60"/>
      <c r="H18" s="60"/>
      <c r="I18" s="60"/>
      <c r="K18" s="13"/>
      <c r="L18" s="13"/>
      <c r="M18" s="13"/>
      <c r="N18" s="13">
        <f t="shared" si="10"/>
        <v>0</v>
      </c>
      <c r="P18" s="155"/>
    </row>
    <row r="19" spans="1:16" x14ac:dyDescent="0.2">
      <c r="A19" s="40" t="s">
        <v>16</v>
      </c>
      <c r="B19" s="62"/>
      <c r="C19" s="60"/>
      <c r="D19" s="60"/>
      <c r="E19" s="60"/>
      <c r="F19" s="60"/>
      <c r="G19" s="60"/>
      <c r="H19" s="60"/>
      <c r="I19" s="60"/>
      <c r="K19" s="162"/>
      <c r="L19" s="13"/>
      <c r="M19" s="161"/>
      <c r="N19" s="13">
        <f t="shared" si="10"/>
        <v>0</v>
      </c>
      <c r="P19" s="155"/>
    </row>
    <row r="20" spans="1:16" x14ac:dyDescent="0.2">
      <c r="A20" s="40" t="s">
        <v>16</v>
      </c>
      <c r="B20" s="62"/>
      <c r="C20" s="60"/>
      <c r="D20" s="60"/>
      <c r="E20" s="60"/>
      <c r="F20" s="60"/>
      <c r="G20" s="60"/>
      <c r="H20" s="60"/>
      <c r="I20" s="60"/>
      <c r="K20" s="162"/>
      <c r="L20" s="13"/>
      <c r="M20" s="161"/>
      <c r="N20" s="161">
        <f t="shared" si="10"/>
        <v>0</v>
      </c>
      <c r="P20" s="155"/>
    </row>
    <row r="21" spans="1:16" s="4" customFormat="1" x14ac:dyDescent="0.2">
      <c r="A21" s="57" t="s">
        <v>26</v>
      </c>
      <c r="B21" s="63"/>
      <c r="C21" s="65">
        <f t="shared" ref="C21:H21" si="11">SUM(C22:C26)</f>
        <v>145279.5016223944</v>
      </c>
      <c r="D21" s="65">
        <f t="shared" si="11"/>
        <v>146330.55950670154</v>
      </c>
      <c r="E21" s="65">
        <f t="shared" si="11"/>
        <v>147231.0593300513</v>
      </c>
      <c r="F21" s="65">
        <f t="shared" si="11"/>
        <v>148462.36813893905</v>
      </c>
      <c r="G21" s="65">
        <f t="shared" si="11"/>
        <v>149302.83437629818</v>
      </c>
      <c r="H21" s="65">
        <f t="shared" si="11"/>
        <v>151229.88878271455</v>
      </c>
      <c r="I21" s="65">
        <f>SUM(I22:I26)</f>
        <v>152488.8330695339</v>
      </c>
      <c r="J21" s="29"/>
      <c r="K21" s="180">
        <f>IFERROR(AVERAGE(C21:D21),"")</f>
        <v>145805.03056454798</v>
      </c>
      <c r="L21" s="167">
        <f t="shared" ref="L21:L22" si="12">IFERROR(AVERAGE(E21:I21),"")</f>
        <v>149742.99673950739</v>
      </c>
      <c r="M21" s="160">
        <f t="shared" ref="M21:M22" si="13">IFERROR(AVERAGE(C21:I21),"")</f>
        <v>148617.86354666186</v>
      </c>
      <c r="N21" s="160">
        <f t="shared" ref="N21" si="14">SUM(N22:N26)</f>
        <v>1040325.0448266329</v>
      </c>
      <c r="O21" s="29"/>
      <c r="P21" s="155"/>
    </row>
    <row r="22" spans="1:16" x14ac:dyDescent="0.2">
      <c r="A22" s="40" t="s">
        <v>16</v>
      </c>
      <c r="B22" s="62"/>
      <c r="C22" s="197">
        <v>145279.5016223944</v>
      </c>
      <c r="D22" s="197">
        <v>146330.55950670154</v>
      </c>
      <c r="E22" s="197">
        <v>147231.0593300513</v>
      </c>
      <c r="F22" s="197">
        <v>148462.36813893905</v>
      </c>
      <c r="G22" s="197">
        <v>149302.83437629818</v>
      </c>
      <c r="H22" s="197">
        <v>151229.88878271455</v>
      </c>
      <c r="I22" s="197">
        <v>152488.8330695339</v>
      </c>
      <c r="K22" s="162">
        <f t="shared" ref="K22" si="15">IFERROR(AVERAGE(C22:D22),"")</f>
        <v>145805.03056454798</v>
      </c>
      <c r="L22" s="13">
        <f t="shared" si="12"/>
        <v>149742.99673950739</v>
      </c>
      <c r="M22" s="161">
        <f t="shared" si="13"/>
        <v>148617.86354666186</v>
      </c>
      <c r="N22" s="161">
        <f t="shared" ref="N22:N26" si="16">SUM(C22:I22)</f>
        <v>1040325.0448266329</v>
      </c>
      <c r="P22" s="155"/>
    </row>
    <row r="23" spans="1:16" x14ac:dyDescent="0.2">
      <c r="A23" s="40" t="s">
        <v>16</v>
      </c>
      <c r="B23" s="62"/>
      <c r="C23" s="60"/>
      <c r="D23" s="60"/>
      <c r="E23" s="60"/>
      <c r="F23" s="60"/>
      <c r="G23" s="60"/>
      <c r="H23" s="60"/>
      <c r="I23" s="60"/>
      <c r="K23" s="162"/>
      <c r="L23" s="13"/>
      <c r="M23" s="161"/>
      <c r="N23" s="161">
        <f t="shared" si="16"/>
        <v>0</v>
      </c>
      <c r="P23" s="155"/>
    </row>
    <row r="24" spans="1:16" x14ac:dyDescent="0.2">
      <c r="A24" s="40" t="s">
        <v>16</v>
      </c>
      <c r="B24" s="62"/>
      <c r="C24" s="60"/>
      <c r="D24" s="60"/>
      <c r="E24" s="60"/>
      <c r="F24" s="60"/>
      <c r="G24" s="60"/>
      <c r="H24" s="60"/>
      <c r="I24" s="60"/>
      <c r="K24" s="162"/>
      <c r="L24" s="13"/>
      <c r="M24" s="161"/>
      <c r="N24" s="161">
        <f t="shared" si="16"/>
        <v>0</v>
      </c>
      <c r="P24" s="155"/>
    </row>
    <row r="25" spans="1:16" x14ac:dyDescent="0.2">
      <c r="A25" s="40" t="s">
        <v>16</v>
      </c>
      <c r="B25" s="62"/>
      <c r="C25" s="60"/>
      <c r="D25" s="60"/>
      <c r="E25" s="60"/>
      <c r="F25" s="60"/>
      <c r="G25" s="60"/>
      <c r="H25" s="60"/>
      <c r="I25" s="60"/>
      <c r="K25" s="162"/>
      <c r="L25" s="13"/>
      <c r="M25" s="161"/>
      <c r="N25" s="161">
        <f t="shared" si="16"/>
        <v>0</v>
      </c>
      <c r="P25" s="155"/>
    </row>
    <row r="26" spans="1:16" x14ac:dyDescent="0.2">
      <c r="A26" s="40" t="s">
        <v>16</v>
      </c>
      <c r="B26" s="62"/>
      <c r="C26" s="60"/>
      <c r="D26" s="60"/>
      <c r="E26" s="60"/>
      <c r="F26" s="60"/>
      <c r="G26" s="60"/>
      <c r="H26" s="60"/>
      <c r="I26" s="60"/>
      <c r="K26" s="162"/>
      <c r="L26" s="13"/>
      <c r="M26" s="161"/>
      <c r="N26" s="161">
        <f t="shared" si="16"/>
        <v>0</v>
      </c>
      <c r="P26" s="155"/>
    </row>
    <row r="27" spans="1:16" s="4" customFormat="1" x14ac:dyDescent="0.2">
      <c r="A27" s="57" t="s">
        <v>27</v>
      </c>
      <c r="B27" s="63"/>
      <c r="C27" s="65">
        <f t="shared" ref="C27:H27" si="17">SUM(C28:C32)</f>
        <v>0</v>
      </c>
      <c r="D27" s="65">
        <f t="shared" si="17"/>
        <v>0</v>
      </c>
      <c r="E27" s="65">
        <f t="shared" si="17"/>
        <v>0</v>
      </c>
      <c r="F27" s="65">
        <f t="shared" si="17"/>
        <v>0</v>
      </c>
      <c r="G27" s="65">
        <f t="shared" si="17"/>
        <v>0</v>
      </c>
      <c r="H27" s="65">
        <f t="shared" si="17"/>
        <v>0</v>
      </c>
      <c r="I27" s="65">
        <f>SUM(I28:I32)</f>
        <v>0</v>
      </c>
      <c r="J27" s="29"/>
      <c r="K27" s="180">
        <f>IFERROR(AVERAGE(C27:D27),"")</f>
        <v>0</v>
      </c>
      <c r="L27" s="167">
        <f t="shared" ref="L27:L28" si="18">IFERROR(AVERAGE(E27:I27),"")</f>
        <v>0</v>
      </c>
      <c r="M27" s="160">
        <f t="shared" ref="M27:M28" si="19">IFERROR(AVERAGE(C27:I27),"")</f>
        <v>0</v>
      </c>
      <c r="N27" s="160">
        <f t="shared" ref="N27" si="20">SUM(N28:N32)</f>
        <v>0</v>
      </c>
      <c r="O27" s="29"/>
      <c r="P27" s="155"/>
    </row>
    <row r="28" spans="1:16" x14ac:dyDescent="0.2">
      <c r="A28" s="40" t="s">
        <v>16</v>
      </c>
      <c r="B28" s="62"/>
      <c r="C28" s="60"/>
      <c r="D28" s="60"/>
      <c r="E28" s="60"/>
      <c r="F28" s="60"/>
      <c r="G28" s="60"/>
      <c r="H28" s="60"/>
      <c r="I28" s="60"/>
      <c r="K28" s="162" t="str">
        <f t="shared" ref="K28" si="21">IFERROR(AVERAGE(C28:D28),"")</f>
        <v/>
      </c>
      <c r="L28" s="13" t="str">
        <f t="shared" si="18"/>
        <v/>
      </c>
      <c r="M28" s="161" t="str">
        <f t="shared" si="19"/>
        <v/>
      </c>
      <c r="N28" s="161">
        <f t="shared" ref="N28:N32" si="22">SUM(C28:I28)</f>
        <v>0</v>
      </c>
      <c r="P28" s="155"/>
    </row>
    <row r="29" spans="1:16" x14ac:dyDescent="0.2">
      <c r="A29" s="40" t="s">
        <v>16</v>
      </c>
      <c r="B29" s="62"/>
      <c r="C29" s="60"/>
      <c r="D29" s="60"/>
      <c r="E29" s="60"/>
      <c r="F29" s="60"/>
      <c r="G29" s="60"/>
      <c r="H29" s="60"/>
      <c r="I29" s="60"/>
      <c r="K29" s="162"/>
      <c r="L29" s="13"/>
      <c r="M29" s="161"/>
      <c r="N29" s="161">
        <f t="shared" si="22"/>
        <v>0</v>
      </c>
      <c r="P29" s="155"/>
    </row>
    <row r="30" spans="1:16" x14ac:dyDescent="0.2">
      <c r="A30" s="40" t="s">
        <v>16</v>
      </c>
      <c r="B30" s="62"/>
      <c r="C30" s="60"/>
      <c r="D30" s="60"/>
      <c r="E30" s="60"/>
      <c r="F30" s="60"/>
      <c r="G30" s="60"/>
      <c r="H30" s="60"/>
      <c r="I30" s="60"/>
      <c r="K30" s="162"/>
      <c r="L30" s="13"/>
      <c r="M30" s="161"/>
      <c r="N30" s="161">
        <f t="shared" si="22"/>
        <v>0</v>
      </c>
      <c r="P30" s="155"/>
    </row>
    <row r="31" spans="1:16" x14ac:dyDescent="0.2">
      <c r="A31" s="40" t="s">
        <v>16</v>
      </c>
      <c r="B31" s="62"/>
      <c r="C31" s="60"/>
      <c r="D31" s="60"/>
      <c r="E31" s="60"/>
      <c r="F31" s="60"/>
      <c r="G31" s="60"/>
      <c r="H31" s="60"/>
      <c r="I31" s="60"/>
      <c r="K31" s="162"/>
      <c r="L31" s="13"/>
      <c r="M31" s="161"/>
      <c r="N31" s="161">
        <f t="shared" si="22"/>
        <v>0</v>
      </c>
      <c r="P31" s="155"/>
    </row>
    <row r="32" spans="1:16" x14ac:dyDescent="0.2">
      <c r="A32" s="40" t="s">
        <v>16</v>
      </c>
      <c r="B32" s="62"/>
      <c r="C32" s="60"/>
      <c r="D32" s="60"/>
      <c r="E32" s="60"/>
      <c r="F32" s="60"/>
      <c r="G32" s="60"/>
      <c r="H32" s="60"/>
      <c r="I32" s="60"/>
      <c r="K32" s="162"/>
      <c r="L32" s="13"/>
      <c r="M32" s="161"/>
      <c r="N32" s="161">
        <f t="shared" si="22"/>
        <v>0</v>
      </c>
      <c r="P32" s="155"/>
    </row>
    <row r="33" spans="1:16" x14ac:dyDescent="0.2">
      <c r="A33" s="57" t="s">
        <v>28</v>
      </c>
      <c r="B33" s="62"/>
      <c r="C33" s="65">
        <f t="shared" ref="C33:H33" si="23">SUM(C34:C38)</f>
        <v>0</v>
      </c>
      <c r="D33" s="65">
        <f t="shared" si="23"/>
        <v>0</v>
      </c>
      <c r="E33" s="65">
        <f t="shared" si="23"/>
        <v>0</v>
      </c>
      <c r="F33" s="65">
        <f t="shared" si="23"/>
        <v>0</v>
      </c>
      <c r="G33" s="65">
        <f t="shared" si="23"/>
        <v>0</v>
      </c>
      <c r="H33" s="65">
        <f t="shared" si="23"/>
        <v>0</v>
      </c>
      <c r="I33" s="65">
        <f>SUM(I34:I38)</f>
        <v>0</v>
      </c>
      <c r="K33" s="180">
        <f>IFERROR(AVERAGE(C33:D33),"")</f>
        <v>0</v>
      </c>
      <c r="L33" s="167">
        <f t="shared" ref="L33:L34" si="24">IFERROR(AVERAGE(E33:I33),"")</f>
        <v>0</v>
      </c>
      <c r="M33" s="160">
        <f t="shared" ref="M33:M34" si="25">IFERROR(AVERAGE(C33:I33),"")</f>
        <v>0</v>
      </c>
      <c r="N33" s="160">
        <f>SUM(N34:N38)</f>
        <v>0</v>
      </c>
      <c r="P33" s="155"/>
    </row>
    <row r="34" spans="1:16" x14ac:dyDescent="0.2">
      <c r="A34" s="40" t="s">
        <v>16</v>
      </c>
      <c r="B34" s="62"/>
      <c r="C34" s="60"/>
      <c r="D34" s="60"/>
      <c r="E34" s="60"/>
      <c r="F34" s="60"/>
      <c r="G34" s="60"/>
      <c r="H34" s="60"/>
      <c r="I34" s="60"/>
      <c r="K34" s="162" t="str">
        <f t="shared" ref="K34" si="26">IFERROR(AVERAGE(C34:D34),"")</f>
        <v/>
      </c>
      <c r="L34" s="13" t="str">
        <f t="shared" si="24"/>
        <v/>
      </c>
      <c r="M34" s="161" t="str">
        <f t="shared" si="25"/>
        <v/>
      </c>
      <c r="N34" s="161">
        <f t="shared" ref="N34:N37" si="27">SUM(C34:I34)</f>
        <v>0</v>
      </c>
      <c r="P34" s="155"/>
    </row>
    <row r="35" spans="1:16" x14ac:dyDescent="0.2">
      <c r="A35" s="40" t="s">
        <v>16</v>
      </c>
      <c r="B35" s="62"/>
      <c r="C35" s="60"/>
      <c r="D35" s="60"/>
      <c r="E35" s="60"/>
      <c r="F35" s="60"/>
      <c r="G35" s="60"/>
      <c r="H35" s="60"/>
      <c r="I35" s="60"/>
      <c r="K35" s="162"/>
      <c r="L35" s="13"/>
      <c r="M35" s="161"/>
      <c r="N35" s="13">
        <f>SUM(C35:I35)</f>
        <v>0</v>
      </c>
      <c r="P35" s="155"/>
    </row>
    <row r="36" spans="1:16" x14ac:dyDescent="0.2">
      <c r="A36" s="40" t="s">
        <v>16</v>
      </c>
      <c r="B36" s="62"/>
      <c r="C36" s="60"/>
      <c r="D36" s="60"/>
      <c r="E36" s="60"/>
      <c r="F36" s="60"/>
      <c r="G36" s="60"/>
      <c r="H36" s="60"/>
      <c r="I36" s="60"/>
      <c r="K36" s="13"/>
      <c r="L36" s="13"/>
      <c r="M36" s="13"/>
      <c r="N36" s="13">
        <f t="shared" si="27"/>
        <v>0</v>
      </c>
      <c r="P36" s="155"/>
    </row>
    <row r="37" spans="1:16" x14ac:dyDescent="0.2">
      <c r="A37" s="40" t="s">
        <v>16</v>
      </c>
      <c r="B37" s="62"/>
      <c r="C37" s="60"/>
      <c r="D37" s="60"/>
      <c r="E37" s="60"/>
      <c r="F37" s="60"/>
      <c r="G37" s="60"/>
      <c r="H37" s="60"/>
      <c r="I37" s="60"/>
      <c r="K37" s="13"/>
      <c r="L37" s="13"/>
      <c r="M37" s="13"/>
      <c r="N37" s="13">
        <f t="shared" si="27"/>
        <v>0</v>
      </c>
      <c r="P37" s="155"/>
    </row>
    <row r="38" spans="1:16" x14ac:dyDescent="0.2">
      <c r="A38" s="40" t="s">
        <v>16</v>
      </c>
      <c r="B38" s="62"/>
      <c r="C38" s="60"/>
      <c r="D38" s="60"/>
      <c r="E38" s="60"/>
      <c r="F38" s="60"/>
      <c r="G38" s="60"/>
      <c r="H38" s="60"/>
      <c r="I38" s="60"/>
      <c r="K38" s="13"/>
      <c r="L38" s="13"/>
      <c r="M38" s="13"/>
      <c r="N38" s="13">
        <f>SUM(C38:I38)</f>
        <v>0</v>
      </c>
      <c r="P38" s="155"/>
    </row>
    <row r="39" spans="1:16" x14ac:dyDescent="0.2">
      <c r="A39" s="18" t="s">
        <v>8</v>
      </c>
      <c r="B39" s="20"/>
      <c r="C39" s="20">
        <f>C15+C21+C27+C33</f>
        <v>688336.7840004504</v>
      </c>
      <c r="D39" s="20">
        <f t="shared" ref="D39:H39" si="28">D15+D21+D27+D33</f>
        <v>691874.13177408255</v>
      </c>
      <c r="E39" s="20">
        <f t="shared" si="28"/>
        <v>695087.62956061668</v>
      </c>
      <c r="F39" s="20">
        <f t="shared" si="28"/>
        <v>697911.7220793732</v>
      </c>
      <c r="G39" s="20">
        <f t="shared" si="28"/>
        <v>700324.1276716541</v>
      </c>
      <c r="H39" s="20">
        <f t="shared" si="28"/>
        <v>714651.64350614231</v>
      </c>
      <c r="I39" s="20">
        <f>I15+I21+I27+I33</f>
        <v>717497.43919685739</v>
      </c>
      <c r="K39" s="20">
        <f t="shared" ref="K39:N39" si="29">K15+K21+K27+K33</f>
        <v>690105.45788726653</v>
      </c>
      <c r="L39" s="20">
        <f t="shared" si="29"/>
        <v>705094.51240292878</v>
      </c>
      <c r="M39" s="20">
        <f t="shared" si="29"/>
        <v>700811.92539845384</v>
      </c>
      <c r="N39" s="20">
        <f t="shared" si="29"/>
        <v>4905683.4777891776</v>
      </c>
      <c r="P39" s="156"/>
    </row>
    <row r="40" spans="1:16" ht="15" x14ac:dyDescent="0.25">
      <c r="P40"/>
    </row>
    <row r="41" spans="1:16" x14ac:dyDescent="0.2">
      <c r="A41" s="41" t="s">
        <v>54</v>
      </c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customFormat="1" ht="15" x14ac:dyDescent="0.25">
      <c r="J42" s="29"/>
      <c r="O42" s="29"/>
    </row>
    <row r="43" spans="1:16" ht="13.15" customHeight="1" x14ac:dyDescent="0.2">
      <c r="A43" s="412" t="s">
        <v>130</v>
      </c>
      <c r="B43" s="398" t="s">
        <v>0</v>
      </c>
      <c r="C43" s="3">
        <v>2017</v>
      </c>
      <c r="D43" s="3">
        <v>2018</v>
      </c>
      <c r="E43" s="3">
        <v>2019</v>
      </c>
      <c r="F43" s="3">
        <v>2020</v>
      </c>
      <c r="G43" s="3">
        <v>2021</v>
      </c>
      <c r="H43" s="3">
        <v>2022</v>
      </c>
      <c r="I43" s="3">
        <v>2023</v>
      </c>
      <c r="K43" s="148" t="s">
        <v>188</v>
      </c>
      <c r="L43" s="148" t="s">
        <v>189</v>
      </c>
      <c r="M43" s="148" t="s">
        <v>183</v>
      </c>
      <c r="N43" s="149" t="s">
        <v>30</v>
      </c>
      <c r="P43" s="407" t="s">
        <v>194</v>
      </c>
    </row>
    <row r="44" spans="1:16" ht="24.6" customHeight="1" x14ac:dyDescent="0.2">
      <c r="A44" s="413"/>
      <c r="B44" s="399"/>
      <c r="C44" s="68">
        <v>12</v>
      </c>
      <c r="D44" s="68">
        <v>12</v>
      </c>
      <c r="E44" s="68">
        <v>12</v>
      </c>
      <c r="F44" s="68">
        <v>12</v>
      </c>
      <c r="G44" s="68">
        <v>12</v>
      </c>
      <c r="H44" s="68">
        <v>12</v>
      </c>
      <c r="I44" s="68">
        <v>8</v>
      </c>
      <c r="K44" s="69">
        <v>12</v>
      </c>
      <c r="L44" s="69">
        <v>12</v>
      </c>
      <c r="M44" s="69">
        <v>12</v>
      </c>
      <c r="N44" s="69">
        <f>SUM(C44:I44)</f>
        <v>80</v>
      </c>
      <c r="P44" s="408"/>
    </row>
    <row r="45" spans="1:16" s="4" customFormat="1" x14ac:dyDescent="0.2">
      <c r="A45" s="6" t="s">
        <v>34</v>
      </c>
      <c r="B45" s="7"/>
      <c r="C45" s="199">
        <v>6431.1711749999995</v>
      </c>
      <c r="D45" s="199">
        <v>6366.8594632499999</v>
      </c>
      <c r="E45" s="199">
        <v>6303.1908686174993</v>
      </c>
      <c r="F45" s="199">
        <v>6240.1589599313247</v>
      </c>
      <c r="G45" s="199">
        <v>6177.7573703320113</v>
      </c>
      <c r="H45" s="199">
        <v>6115.9797966286915</v>
      </c>
      <c r="I45" s="199">
        <v>6054.819998662404</v>
      </c>
      <c r="J45" s="29"/>
      <c r="K45" s="162">
        <f t="shared" ref="K45:K46" si="30">IFERROR(AVERAGE(C45:D45),"")</f>
        <v>6399.0153191249992</v>
      </c>
      <c r="L45" s="13">
        <f t="shared" ref="L45:L46" si="31">IFERROR(AVERAGE(E45:I45),"")</f>
        <v>6178.3813988343854</v>
      </c>
      <c r="M45" s="161">
        <f t="shared" ref="M45:M46" si="32">IFERROR(AVERAGE(C45:I45),"")</f>
        <v>6241.4196617745611</v>
      </c>
      <c r="N45" s="9">
        <f>SUM(C45:I45)</f>
        <v>43689.937632421927</v>
      </c>
      <c r="O45" s="29"/>
      <c r="P45" s="154"/>
    </row>
    <row r="46" spans="1:16" x14ac:dyDescent="0.2">
      <c r="A46" s="90" t="s">
        <v>35</v>
      </c>
      <c r="B46" s="14"/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K46" s="162">
        <f t="shared" si="30"/>
        <v>0</v>
      </c>
      <c r="L46" s="13">
        <f t="shared" si="31"/>
        <v>0</v>
      </c>
      <c r="M46" s="161">
        <f t="shared" si="32"/>
        <v>0</v>
      </c>
      <c r="N46" s="15">
        <f>SUM(C46:I46)</f>
        <v>0</v>
      </c>
      <c r="P46" s="155"/>
    </row>
    <row r="47" spans="1:16" x14ac:dyDescent="0.2">
      <c r="A47" s="18" t="s">
        <v>135</v>
      </c>
      <c r="B47" s="58"/>
      <c r="C47" s="19">
        <f>C45+C46</f>
        <v>6431.1711749999995</v>
      </c>
      <c r="D47" s="19">
        <f t="shared" ref="D47:H47" si="33">D45+D46</f>
        <v>6366.8594632499999</v>
      </c>
      <c r="E47" s="19">
        <f t="shared" si="33"/>
        <v>6303.1908686174993</v>
      </c>
      <c r="F47" s="19">
        <f t="shared" si="33"/>
        <v>6240.1589599313247</v>
      </c>
      <c r="G47" s="19">
        <f t="shared" si="33"/>
        <v>6177.7573703320113</v>
      </c>
      <c r="H47" s="19">
        <f t="shared" si="33"/>
        <v>6115.9797966286915</v>
      </c>
      <c r="I47" s="19">
        <f>I45+I46</f>
        <v>6054.819998662404</v>
      </c>
      <c r="K47" s="20">
        <f t="shared" ref="K47:N47" si="34">K45+K46</f>
        <v>6399.0153191249992</v>
      </c>
      <c r="L47" s="37">
        <f t="shared" si="34"/>
        <v>6178.3813988343854</v>
      </c>
      <c r="M47" s="37">
        <f t="shared" si="34"/>
        <v>6241.4196617745611</v>
      </c>
      <c r="N47" s="37">
        <f t="shared" si="34"/>
        <v>43689.937632421927</v>
      </c>
      <c r="P47" s="159"/>
    </row>
    <row r="48" spans="1:16" x14ac:dyDescent="0.2">
      <c r="A48" s="16"/>
      <c r="B48" s="17"/>
      <c r="C48" s="12"/>
      <c r="D48" s="12"/>
      <c r="E48" s="12"/>
      <c r="F48" s="12"/>
      <c r="G48" s="12"/>
      <c r="H48" s="12"/>
      <c r="I48" s="12"/>
      <c r="K48" s="12"/>
      <c r="L48" s="12"/>
      <c r="M48" s="12"/>
      <c r="N48" s="12"/>
      <c r="P48" s="2"/>
    </row>
    <row r="49" spans="1:16" s="16" customFormat="1" ht="15" x14ac:dyDescent="0.25">
      <c r="B49" s="17"/>
      <c r="C49" s="12"/>
      <c r="D49" s="12"/>
      <c r="E49" s="12"/>
      <c r="F49" s="12"/>
      <c r="G49" s="12"/>
      <c r="H49" s="12"/>
      <c r="I49" s="12"/>
      <c r="J49" s="29"/>
      <c r="K49" s="12"/>
      <c r="L49" s="12"/>
      <c r="M49" s="12"/>
      <c r="N49" s="12"/>
      <c r="O49" s="29"/>
      <c r="P49"/>
    </row>
    <row r="50" spans="1:16" s="16" customFormat="1" ht="25.5" x14ac:dyDescent="0.2">
      <c r="A50" s="412" t="s">
        <v>127</v>
      </c>
      <c r="B50" s="398" t="s">
        <v>0</v>
      </c>
      <c r="C50" s="3">
        <v>2017</v>
      </c>
      <c r="D50" s="3">
        <v>2018</v>
      </c>
      <c r="E50" s="3">
        <v>2019</v>
      </c>
      <c r="F50" s="3">
        <v>2020</v>
      </c>
      <c r="G50" s="3">
        <v>2021</v>
      </c>
      <c r="H50" s="3">
        <v>2022</v>
      </c>
      <c r="I50" s="3">
        <v>2023</v>
      </c>
      <c r="J50" s="29"/>
      <c r="K50" s="148" t="s">
        <v>188</v>
      </c>
      <c r="L50" s="148" t="s">
        <v>189</v>
      </c>
      <c r="M50" s="148" t="s">
        <v>183</v>
      </c>
      <c r="N50" s="149" t="s">
        <v>30</v>
      </c>
      <c r="O50" s="29"/>
      <c r="P50" s="407" t="s">
        <v>194</v>
      </c>
    </row>
    <row r="51" spans="1:16" x14ac:dyDescent="0.2">
      <c r="A51" s="413"/>
      <c r="B51" s="399"/>
      <c r="C51" s="68">
        <v>12</v>
      </c>
      <c r="D51" s="68">
        <v>12</v>
      </c>
      <c r="E51" s="68">
        <v>12</v>
      </c>
      <c r="F51" s="68">
        <v>12</v>
      </c>
      <c r="G51" s="68">
        <v>12</v>
      </c>
      <c r="H51" s="68">
        <v>12</v>
      </c>
      <c r="I51" s="68">
        <v>12</v>
      </c>
      <c r="K51" s="69">
        <v>12</v>
      </c>
      <c r="L51" s="69">
        <v>12</v>
      </c>
      <c r="M51" s="69">
        <v>12</v>
      </c>
      <c r="N51" s="69">
        <f>SUM(C51:I51)</f>
        <v>84</v>
      </c>
      <c r="P51" s="408"/>
    </row>
    <row r="52" spans="1:16" s="4" customFormat="1" x14ac:dyDescent="0.2">
      <c r="A52" s="21" t="s">
        <v>126</v>
      </c>
      <c r="B52" s="130"/>
      <c r="C52" s="91">
        <f>SUM(C53:C55)</f>
        <v>678567.77338605595</v>
      </c>
      <c r="D52" s="91">
        <f t="shared" ref="D52:I52" si="35">SUM(D53:D55)</f>
        <v>681054.06327538099</v>
      </c>
      <c r="E52" s="91">
        <f t="shared" si="35"/>
        <v>683367.06123856537</v>
      </c>
      <c r="F52" s="91">
        <f t="shared" si="35"/>
        <v>684959.84494843415</v>
      </c>
      <c r="G52" s="91">
        <f t="shared" si="35"/>
        <v>686531.78430335585</v>
      </c>
      <c r="H52" s="91">
        <f t="shared" si="35"/>
        <v>698932.2457314278</v>
      </c>
      <c r="I52" s="91">
        <f t="shared" si="35"/>
        <v>700519.09713532345</v>
      </c>
      <c r="J52" s="29"/>
      <c r="K52" s="145">
        <f t="shared" ref="K52:M52" si="36">SUM(K53:K55)</f>
        <v>679810.91833071853</v>
      </c>
      <c r="L52" s="24">
        <f t="shared" si="36"/>
        <v>690862.00667142135</v>
      </c>
      <c r="M52" s="91">
        <f t="shared" si="36"/>
        <v>687704.55285979202</v>
      </c>
      <c r="N52" s="24">
        <f>SUM(N53:N55)</f>
        <v>4813931.8700185446</v>
      </c>
      <c r="O52" s="29"/>
      <c r="P52" s="154"/>
    </row>
    <row r="53" spans="1:16" x14ac:dyDescent="0.2">
      <c r="A53" s="25" t="s">
        <v>1</v>
      </c>
      <c r="B53" s="86"/>
      <c r="C53" s="200">
        <v>119860.491008</v>
      </c>
      <c r="D53" s="200">
        <v>119860.491008</v>
      </c>
      <c r="E53" s="200">
        <v>119860.491008</v>
      </c>
      <c r="F53" s="200">
        <v>119860.491008</v>
      </c>
      <c r="G53" s="200">
        <v>119860.491008</v>
      </c>
      <c r="H53" s="200">
        <v>119860.491008</v>
      </c>
      <c r="I53" s="200">
        <v>119860.491008</v>
      </c>
      <c r="K53" s="162">
        <f t="shared" ref="K53:K55" si="37">IFERROR(AVERAGE(C53:D53),"")</f>
        <v>119860.491008</v>
      </c>
      <c r="L53" s="13">
        <f t="shared" ref="L53:L55" si="38">IFERROR(AVERAGE(E53:I53),"")</f>
        <v>119860.49100800001</v>
      </c>
      <c r="M53" s="161">
        <f t="shared" ref="M53:M55" si="39">IFERROR(AVERAGE(C53:I53),"")</f>
        <v>119860.491008</v>
      </c>
      <c r="N53" s="13">
        <f>SUM(C53:I53)</f>
        <v>839023.437056</v>
      </c>
      <c r="P53" s="154" t="e">
        <f>'1. CRF'!#REF!</f>
        <v>#REF!</v>
      </c>
    </row>
    <row r="54" spans="1:16" x14ac:dyDescent="0.2">
      <c r="A54" s="25" t="s">
        <v>111</v>
      </c>
      <c r="B54" s="86"/>
      <c r="C54" s="200">
        <f>C15</f>
        <v>543057.28237805597</v>
      </c>
      <c r="D54" s="200">
        <f t="shared" ref="D54:I54" si="40">D15</f>
        <v>545543.57226738101</v>
      </c>
      <c r="E54" s="200">
        <f t="shared" si="40"/>
        <v>547856.57023056538</v>
      </c>
      <c r="F54" s="200">
        <f t="shared" si="40"/>
        <v>549449.35394043417</v>
      </c>
      <c r="G54" s="200">
        <f t="shared" si="40"/>
        <v>551021.29329535586</v>
      </c>
      <c r="H54" s="200">
        <f t="shared" si="40"/>
        <v>563421.75472342782</v>
      </c>
      <c r="I54" s="200">
        <f t="shared" si="40"/>
        <v>565008.60612732347</v>
      </c>
      <c r="K54" s="162">
        <f t="shared" si="37"/>
        <v>544300.42732271855</v>
      </c>
      <c r="L54" s="13">
        <f t="shared" si="38"/>
        <v>555351.51566342136</v>
      </c>
      <c r="M54" s="161">
        <f t="shared" si="39"/>
        <v>552194.06185179204</v>
      </c>
      <c r="N54" s="13">
        <f t="shared" ref="N54:N55" si="41">SUM(C54:I54)</f>
        <v>3865358.4329625443</v>
      </c>
      <c r="P54" s="155" t="e">
        <f>'1. CRF'!#REF!</f>
        <v>#REF!</v>
      </c>
    </row>
    <row r="55" spans="1:16" x14ac:dyDescent="0.2">
      <c r="A55" s="25" t="s">
        <v>2</v>
      </c>
      <c r="B55" s="86"/>
      <c r="C55" s="200">
        <v>15650</v>
      </c>
      <c r="D55" s="200">
        <v>15650</v>
      </c>
      <c r="E55" s="200">
        <v>15650</v>
      </c>
      <c r="F55" s="200">
        <v>15650</v>
      </c>
      <c r="G55" s="200">
        <v>15650</v>
      </c>
      <c r="H55" s="200">
        <v>15650</v>
      </c>
      <c r="I55" s="200">
        <v>15650</v>
      </c>
      <c r="K55" s="162">
        <f t="shared" si="37"/>
        <v>15650</v>
      </c>
      <c r="L55" s="13">
        <f t="shared" si="38"/>
        <v>15650</v>
      </c>
      <c r="M55" s="161">
        <f t="shared" si="39"/>
        <v>15650</v>
      </c>
      <c r="N55" s="13">
        <f t="shared" si="41"/>
        <v>109550</v>
      </c>
      <c r="P55" s="155" t="e">
        <f>'1. CRF'!#REF!</f>
        <v>#REF!</v>
      </c>
    </row>
    <row r="56" spans="1:16" s="4" customFormat="1" x14ac:dyDescent="0.2">
      <c r="A56" s="21" t="s">
        <v>128</v>
      </c>
      <c r="B56" s="130"/>
      <c r="C56" s="23">
        <f>SUM(C57:C64)</f>
        <v>229102.38213286991</v>
      </c>
      <c r="D56" s="23">
        <f t="shared" ref="D56:H56" si="42">SUM(D57:D64)</f>
        <v>219444.84976722742</v>
      </c>
      <c r="E56" s="23">
        <f t="shared" si="42"/>
        <v>221499.89533928162</v>
      </c>
      <c r="F56" s="23">
        <f t="shared" si="42"/>
        <v>231687.48465355125</v>
      </c>
      <c r="G56" s="23">
        <f t="shared" si="42"/>
        <v>231874.82056784979</v>
      </c>
      <c r="H56" s="23">
        <f t="shared" si="42"/>
        <v>237694.41800009855</v>
      </c>
      <c r="I56" s="23">
        <f>SUM(I57:I64)</f>
        <v>235286.64520602266</v>
      </c>
      <c r="J56" s="29"/>
      <c r="K56" s="145">
        <f t="shared" ref="K56:M56" si="43">SUM(K57:K64)</f>
        <v>224273.61595004873</v>
      </c>
      <c r="L56" s="24">
        <f t="shared" si="43"/>
        <v>231608.6527533608</v>
      </c>
      <c r="M56" s="23">
        <f t="shared" si="43"/>
        <v>229512.92795241449</v>
      </c>
      <c r="N56" s="24">
        <f>SUM(N57:N64)</f>
        <v>1606590.4956669013</v>
      </c>
      <c r="O56" s="29"/>
      <c r="P56" s="156"/>
    </row>
    <row r="57" spans="1:16" x14ac:dyDescent="0.2">
      <c r="A57" s="25" t="s">
        <v>3</v>
      </c>
      <c r="B57" s="86"/>
      <c r="C57" s="200">
        <v>10218.71725229504</v>
      </c>
      <c r="D57" s="200">
        <v>10137.966494409398</v>
      </c>
      <c r="E57" s="200">
        <v>10187.033446954036</v>
      </c>
      <c r="F57" s="200">
        <v>10319.48984162106</v>
      </c>
      <c r="G57" s="200">
        <v>10339.209614563799</v>
      </c>
      <c r="H57" s="200">
        <v>10544.113923644778</v>
      </c>
      <c r="I57" s="200">
        <v>10534.807918438601</v>
      </c>
      <c r="K57" s="162">
        <f t="shared" ref="K57:K64" si="44">IFERROR(AVERAGE(C57:D57),"")</f>
        <v>10178.341873352219</v>
      </c>
      <c r="L57" s="13">
        <f t="shared" ref="L57:L64" si="45">IFERROR(AVERAGE(E57:I57),"")</f>
        <v>10384.930949044454</v>
      </c>
      <c r="M57" s="161">
        <f t="shared" ref="M57:M64" si="46">IFERROR(AVERAGE(C57:I57),"")</f>
        <v>10325.905498846672</v>
      </c>
      <c r="N57" s="13">
        <f t="shared" ref="N57:N63" si="47">SUM(C57:I57)</f>
        <v>72281.338491926712</v>
      </c>
      <c r="P57" s="155" t="e">
        <f>'1. CRF'!#REF!</f>
        <v>#REF!</v>
      </c>
    </row>
    <row r="58" spans="1:16" x14ac:dyDescent="0.2">
      <c r="A58" s="25" t="s">
        <v>110</v>
      </c>
      <c r="B58" s="86"/>
      <c r="C58" s="200">
        <f>C21</f>
        <v>145279.5016223944</v>
      </c>
      <c r="D58" s="200">
        <f t="shared" ref="D58:I58" si="48">D21</f>
        <v>146330.55950670154</v>
      </c>
      <c r="E58" s="200">
        <f t="shared" si="48"/>
        <v>147231.0593300513</v>
      </c>
      <c r="F58" s="200">
        <f t="shared" si="48"/>
        <v>148462.36813893905</v>
      </c>
      <c r="G58" s="200">
        <f t="shared" si="48"/>
        <v>149302.83437629818</v>
      </c>
      <c r="H58" s="200">
        <f t="shared" si="48"/>
        <v>151229.88878271455</v>
      </c>
      <c r="I58" s="200">
        <f t="shared" si="48"/>
        <v>152488.8330695339</v>
      </c>
      <c r="K58" s="162">
        <f t="shared" si="44"/>
        <v>145805.03056454798</v>
      </c>
      <c r="L58" s="13">
        <f t="shared" si="45"/>
        <v>149742.99673950739</v>
      </c>
      <c r="M58" s="161">
        <f t="shared" si="46"/>
        <v>148617.86354666186</v>
      </c>
      <c r="N58" s="13">
        <f t="shared" si="47"/>
        <v>1040325.0448266329</v>
      </c>
      <c r="P58" s="155" t="e">
        <f>'1. CRF'!#REF!</f>
        <v>#REF!</v>
      </c>
    </row>
    <row r="59" spans="1:16" x14ac:dyDescent="0.2">
      <c r="A59" s="25" t="s">
        <v>4</v>
      </c>
      <c r="B59" s="86"/>
      <c r="C59" s="200">
        <v>18153.403110378516</v>
      </c>
      <c r="D59" s="200">
        <v>18009.978260852167</v>
      </c>
      <c r="E59" s="200">
        <v>18097.339131556942</v>
      </c>
      <c r="F59" s="200">
        <v>18332.946592039709</v>
      </c>
      <c r="G59" s="200">
        <v>18368.132097424113</v>
      </c>
      <c r="H59" s="200">
        <v>18732.533274630528</v>
      </c>
      <c r="I59" s="200">
        <v>18716.114846826924</v>
      </c>
      <c r="K59" s="162">
        <f t="shared" si="44"/>
        <v>18081.690685615344</v>
      </c>
      <c r="L59" s="13">
        <f t="shared" si="45"/>
        <v>18449.41318849564</v>
      </c>
      <c r="M59" s="161">
        <f t="shared" si="46"/>
        <v>18344.34961624413</v>
      </c>
      <c r="N59" s="13">
        <f t="shared" si="47"/>
        <v>128410.44731370891</v>
      </c>
      <c r="P59" s="155" t="e">
        <f>'1. CRF'!#REF!</f>
        <v>#REF!</v>
      </c>
    </row>
    <row r="60" spans="1:16" x14ac:dyDescent="0.2">
      <c r="A60" s="25" t="s">
        <v>5</v>
      </c>
      <c r="B60" s="86"/>
      <c r="C60" s="200">
        <v>13955.369830487494</v>
      </c>
      <c r="D60" s="200">
        <v>12727.69197929553</v>
      </c>
      <c r="E60" s="200">
        <v>13589.430102310944</v>
      </c>
      <c r="F60" s="200">
        <v>14938.399031550443</v>
      </c>
      <c r="G60" s="200">
        <v>14167.379827362287</v>
      </c>
      <c r="H60" s="200">
        <v>16838.323226055927</v>
      </c>
      <c r="I60" s="200">
        <v>13226.720286349842</v>
      </c>
      <c r="K60" s="162">
        <f t="shared" si="44"/>
        <v>13341.530904891511</v>
      </c>
      <c r="L60" s="13">
        <f t="shared" si="45"/>
        <v>14552.050494725889</v>
      </c>
      <c r="M60" s="161">
        <f t="shared" si="46"/>
        <v>14206.187754773209</v>
      </c>
      <c r="N60" s="13">
        <f t="shared" si="47"/>
        <v>99443.314283412459</v>
      </c>
      <c r="P60" s="155" t="e">
        <f>'1. CRF'!#REF!</f>
        <v>#REF!</v>
      </c>
    </row>
    <row r="61" spans="1:16" x14ac:dyDescent="0.2">
      <c r="A61" s="25" t="s">
        <v>115</v>
      </c>
      <c r="B61" s="86"/>
      <c r="C61" s="12"/>
      <c r="D61" s="12"/>
      <c r="E61" s="12"/>
      <c r="F61" s="12"/>
      <c r="G61" s="12"/>
      <c r="H61" s="12"/>
      <c r="I61" s="12"/>
      <c r="K61" s="162" t="str">
        <f t="shared" si="44"/>
        <v/>
      </c>
      <c r="L61" s="13" t="str">
        <f t="shared" si="45"/>
        <v/>
      </c>
      <c r="M61" s="161" t="str">
        <f t="shared" si="46"/>
        <v/>
      </c>
      <c r="N61" s="13">
        <f t="shared" si="47"/>
        <v>0</v>
      </c>
      <c r="P61" s="155"/>
    </row>
    <row r="62" spans="1:16" ht="12.2" customHeight="1" x14ac:dyDescent="0.2">
      <c r="A62" s="25" t="s">
        <v>118</v>
      </c>
      <c r="B62" s="86"/>
      <c r="C62" s="12"/>
      <c r="D62" s="12"/>
      <c r="E62" s="12"/>
      <c r="F62" s="12"/>
      <c r="G62" s="12"/>
      <c r="H62" s="12"/>
      <c r="I62" s="12"/>
      <c r="K62" s="162" t="str">
        <f t="shared" si="44"/>
        <v/>
      </c>
      <c r="L62" s="13" t="str">
        <f t="shared" si="45"/>
        <v/>
      </c>
      <c r="M62" s="161" t="str">
        <f t="shared" si="46"/>
        <v/>
      </c>
      <c r="N62" s="13">
        <f t="shared" si="47"/>
        <v>0</v>
      </c>
      <c r="P62" s="155"/>
    </row>
    <row r="63" spans="1:16" x14ac:dyDescent="0.2">
      <c r="A63" s="25" t="s">
        <v>6</v>
      </c>
      <c r="B63" s="86"/>
      <c r="C63" s="200">
        <v>24703.492440214271</v>
      </c>
      <c r="D63" s="200">
        <v>15579.423634680603</v>
      </c>
      <c r="E63" s="200">
        <v>15654.994631718542</v>
      </c>
      <c r="F63" s="200">
        <v>22676.305451764398</v>
      </c>
      <c r="G63" s="200">
        <v>22706.742462084148</v>
      </c>
      <c r="H63" s="200">
        <v>23021.965514019488</v>
      </c>
      <c r="I63" s="200">
        <v>23007.762851558553</v>
      </c>
      <c r="K63" s="162">
        <f t="shared" si="44"/>
        <v>20141.458037447439</v>
      </c>
      <c r="L63" s="13">
        <f t="shared" si="45"/>
        <v>21413.554182229025</v>
      </c>
      <c r="M63" s="161">
        <f t="shared" si="46"/>
        <v>21050.098140862861</v>
      </c>
      <c r="N63" s="13">
        <f t="shared" si="47"/>
        <v>147350.68698604003</v>
      </c>
      <c r="P63" s="155" t="e">
        <f>'1. CRF'!#REF!</f>
        <v>#REF!</v>
      </c>
    </row>
    <row r="64" spans="1:16" s="4" customFormat="1" x14ac:dyDescent="0.2">
      <c r="A64" s="25" t="s">
        <v>125</v>
      </c>
      <c r="B64" s="86"/>
      <c r="C64" s="200">
        <v>16791.897877100215</v>
      </c>
      <c r="D64" s="200">
        <v>16659.229891288185</v>
      </c>
      <c r="E64" s="200">
        <v>16740.038696689855</v>
      </c>
      <c r="F64" s="200">
        <v>16957.975597636581</v>
      </c>
      <c r="G64" s="200">
        <v>16990.522190117266</v>
      </c>
      <c r="H64" s="200">
        <v>17327.59327903331</v>
      </c>
      <c r="I64" s="200">
        <v>17312.406233314839</v>
      </c>
      <c r="J64" s="29"/>
      <c r="K64" s="162">
        <f t="shared" si="44"/>
        <v>16725.563884194198</v>
      </c>
      <c r="L64" s="13">
        <f t="shared" si="45"/>
        <v>17065.70719935837</v>
      </c>
      <c r="M64" s="161">
        <f t="shared" si="46"/>
        <v>16968.52339502575</v>
      </c>
      <c r="N64" s="13">
        <f>SUM(C64:I64)</f>
        <v>118779.66376518024</v>
      </c>
      <c r="O64" s="29"/>
      <c r="P64" s="155"/>
    </row>
    <row r="65" spans="1:16" x14ac:dyDescent="0.2">
      <c r="A65" s="21" t="s">
        <v>129</v>
      </c>
      <c r="B65" s="130"/>
      <c r="C65" s="23"/>
      <c r="D65" s="23"/>
      <c r="E65" s="23"/>
      <c r="F65" s="23"/>
      <c r="G65" s="23"/>
      <c r="H65" s="23"/>
      <c r="I65" s="23"/>
      <c r="K65" s="145"/>
      <c r="L65" s="24"/>
      <c r="M65" s="23"/>
      <c r="N65" s="24"/>
      <c r="P65" s="156"/>
    </row>
    <row r="66" spans="1:16" x14ac:dyDescent="0.2">
      <c r="A66" s="18" t="s">
        <v>136</v>
      </c>
      <c r="B66" s="58"/>
      <c r="C66" s="19">
        <f>C52+C56+C65</f>
        <v>907670.15551892587</v>
      </c>
      <c r="D66" s="19">
        <f t="shared" ref="D66:I66" si="49">D52+D56+D65</f>
        <v>900498.91304260842</v>
      </c>
      <c r="E66" s="19">
        <f t="shared" si="49"/>
        <v>904866.95657784701</v>
      </c>
      <c r="F66" s="19">
        <f t="shared" si="49"/>
        <v>916647.3296019854</v>
      </c>
      <c r="G66" s="19">
        <f t="shared" si="49"/>
        <v>918406.60487120564</v>
      </c>
      <c r="H66" s="19">
        <f t="shared" si="49"/>
        <v>936626.66373152635</v>
      </c>
      <c r="I66" s="19">
        <f t="shared" si="49"/>
        <v>935805.74234134611</v>
      </c>
      <c r="J66" s="181"/>
      <c r="K66" s="37">
        <f t="shared" ref="K66:N66" si="50">K52+K56+K65</f>
        <v>904084.5342807672</v>
      </c>
      <c r="L66" s="37">
        <f t="shared" si="50"/>
        <v>922470.65942478215</v>
      </c>
      <c r="M66" s="37">
        <f t="shared" si="50"/>
        <v>917217.48081220652</v>
      </c>
      <c r="N66" s="37">
        <f t="shared" si="50"/>
        <v>6420522.3656854462</v>
      </c>
      <c r="O66" s="181"/>
      <c r="P66" s="159"/>
    </row>
    <row r="67" spans="1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">
      <c r="A68" s="92" t="s">
        <v>131</v>
      </c>
      <c r="B68" s="93"/>
      <c r="C68" s="188">
        <f>C64/C66</f>
        <v>1.8500000000000096E-2</v>
      </c>
      <c r="D68" s="188">
        <f t="shared" ref="D68:I68" si="51">D64/D66</f>
        <v>1.8499999999999923E-2</v>
      </c>
      <c r="E68" s="188">
        <f t="shared" si="51"/>
        <v>1.8499999999999652E-2</v>
      </c>
      <c r="F68" s="188">
        <f t="shared" si="51"/>
        <v>1.8499999999999839E-2</v>
      </c>
      <c r="G68" s="188">
        <f t="shared" si="51"/>
        <v>1.8499999999999957E-2</v>
      </c>
      <c r="H68" s="188">
        <f t="shared" si="51"/>
        <v>1.8500000000000079E-2</v>
      </c>
      <c r="I68" s="189">
        <f t="shared" si="51"/>
        <v>1.8499999999999933E-2</v>
      </c>
      <c r="K68" s="190">
        <f t="shared" ref="K68:N68" si="52">K64/K66</f>
        <v>1.8500000000000006E-2</v>
      </c>
      <c r="L68" s="189">
        <f t="shared" si="52"/>
        <v>1.8499999999999892E-2</v>
      </c>
      <c r="M68" s="189">
        <f t="shared" si="52"/>
        <v>1.8499999999999923E-2</v>
      </c>
      <c r="N68" s="190">
        <f t="shared" si="52"/>
        <v>1.8499999999999919E-2</v>
      </c>
    </row>
    <row r="70" spans="1:16" x14ac:dyDescent="0.2">
      <c r="B70" s="28" t="s">
        <v>211</v>
      </c>
      <c r="C70" s="29">
        <f>+C54/50213</f>
        <v>10.815073434729173</v>
      </c>
      <c r="D70" s="29">
        <f t="shared" ref="D70:I70" si="53">+D54/50213</f>
        <v>10.864588299193057</v>
      </c>
      <c r="E70" s="29">
        <f t="shared" si="53"/>
        <v>10.910652026976388</v>
      </c>
      <c r="F70" s="29">
        <f t="shared" si="53"/>
        <v>10.94237257165344</v>
      </c>
      <c r="G70" s="29">
        <f t="shared" si="53"/>
        <v>10.973677997637182</v>
      </c>
      <c r="H70" s="29">
        <f t="shared" si="53"/>
        <v>11.220635188565268</v>
      </c>
      <c r="I70" s="29">
        <f t="shared" si="53"/>
        <v>11.252237590411317</v>
      </c>
    </row>
    <row r="71" spans="1:16" x14ac:dyDescent="0.2">
      <c r="C71" s="186"/>
      <c r="D71" s="186"/>
      <c r="E71" s="186"/>
      <c r="F71" s="186"/>
      <c r="G71" s="186"/>
      <c r="H71" s="186"/>
      <c r="I71" s="186"/>
    </row>
  </sheetData>
  <mergeCells count="11">
    <mergeCell ref="A1:N1"/>
    <mergeCell ref="A5:A6"/>
    <mergeCell ref="A13:A14"/>
    <mergeCell ref="A43:A44"/>
    <mergeCell ref="B43:B44"/>
    <mergeCell ref="P5:P6"/>
    <mergeCell ref="P13:P14"/>
    <mergeCell ref="P43:P44"/>
    <mergeCell ref="P50:P51"/>
    <mergeCell ref="A50:A51"/>
    <mergeCell ref="B50:B5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&amp;L&amp;F&amp;R&amp;A</oddHeader>
    <oddFooter>&amp;L&amp;D&amp;C&amp;P/&amp;N&amp;R&amp;T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35"/>
  <sheetViews>
    <sheetView zoomScaleNormal="100" workbookViewId="0">
      <selection activeCell="C22" sqref="C22"/>
    </sheetView>
  </sheetViews>
  <sheetFormatPr baseColWidth="10" defaultRowHeight="15" x14ac:dyDescent="0.25"/>
  <cols>
    <col min="1" max="1" width="29.85546875" style="30" customWidth="1"/>
    <col min="2" max="2" width="8" style="10" customWidth="1"/>
    <col min="3" max="9" width="10.28515625" style="10" bestFit="1" customWidth="1"/>
    <col min="10" max="10" width="6.7109375" style="10" customWidth="1"/>
    <col min="11" max="13" width="10.28515625" style="10" customWidth="1"/>
    <col min="14" max="14" width="9.85546875" style="10" bestFit="1" customWidth="1"/>
    <col min="15" max="15" width="6.28515625" customWidth="1"/>
    <col min="16" max="16" width="27.85546875" bestFit="1" customWidth="1"/>
    <col min="17" max="17" width="6.7109375" customWidth="1"/>
    <col min="18" max="18" width="8.85546875" bestFit="1" customWidth="1"/>
    <col min="19" max="19" width="10.85546875" bestFit="1" customWidth="1"/>
    <col min="20" max="20" width="12" bestFit="1" customWidth="1"/>
    <col min="21" max="21" width="8.85546875" bestFit="1" customWidth="1"/>
    <col min="22" max="22" width="10.85546875" bestFit="1" customWidth="1"/>
    <col min="23" max="23" width="12" bestFit="1" customWidth="1"/>
    <col min="24" max="24" width="8.85546875" bestFit="1" customWidth="1"/>
    <col min="25" max="25" width="10.85546875" bestFit="1" customWidth="1"/>
    <col min="26" max="26" width="12" bestFit="1" customWidth="1"/>
    <col min="27" max="27" width="8.85546875" bestFit="1" customWidth="1"/>
    <col min="28" max="28" width="12" bestFit="1" customWidth="1"/>
    <col min="29" max="29" width="13.140625" bestFit="1" customWidth="1"/>
    <col min="30" max="30" width="8.7109375" bestFit="1" customWidth="1"/>
  </cols>
  <sheetData>
    <row r="1" spans="1:16" x14ac:dyDescent="0.25">
      <c r="A1" s="423" t="s">
        <v>208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5"/>
    </row>
    <row r="3" spans="1:16" x14ac:dyDescent="0.25">
      <c r="A3" s="41" t="s">
        <v>38</v>
      </c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6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6" ht="25.15" customHeight="1" x14ac:dyDescent="0.25">
      <c r="A5" s="414" t="s">
        <v>49</v>
      </c>
      <c r="B5" s="398"/>
      <c r="C5" s="3" t="str">
        <f>'1. CRF'!C$11</f>
        <v>Année N</v>
      </c>
      <c r="D5" s="3">
        <f>'1. CRF'!D$11</f>
        <v>0</v>
      </c>
      <c r="E5" s="3" t="str">
        <f>'1. CRF'!E$11</f>
        <v>Evolution CEP/Réalisé</v>
      </c>
      <c r="F5" s="3">
        <f>'1. CRF'!F$11</f>
        <v>0</v>
      </c>
      <c r="G5" s="3" t="str">
        <f>'1. CRF'!G$11</f>
        <v>Année N-1</v>
      </c>
      <c r="H5" s="3" t="e">
        <f>'1. CRF'!#REF!</f>
        <v>#REF!</v>
      </c>
      <c r="I5" s="3" t="str">
        <f>'1. CRF'!H$11</f>
        <v>Année N</v>
      </c>
      <c r="J5"/>
      <c r="K5" s="148" t="s">
        <v>188</v>
      </c>
      <c r="L5" s="148" t="s">
        <v>189</v>
      </c>
      <c r="M5" s="148" t="s">
        <v>183</v>
      </c>
      <c r="N5" s="149" t="s">
        <v>30</v>
      </c>
      <c r="P5" s="407" t="s">
        <v>194</v>
      </c>
    </row>
    <row r="6" spans="1:16" ht="20.25" customHeight="1" x14ac:dyDescent="0.25">
      <c r="A6" s="415"/>
      <c r="B6" s="399"/>
      <c r="C6" s="68" t="str">
        <f>'1. CRF'!C$12</f>
        <v>Réalisé</v>
      </c>
      <c r="D6" s="68" t="str">
        <f>'1. CRF'!D$12</f>
        <v>CEP</v>
      </c>
      <c r="E6" s="68" t="str">
        <f>'1. CRF'!E$12</f>
        <v>En €</v>
      </c>
      <c r="F6" s="68" t="str">
        <f>'1. CRF'!F$12</f>
        <v>En %</v>
      </c>
      <c r="G6" s="68" t="str">
        <f>'1. CRF'!G$12</f>
        <v>Réalisé</v>
      </c>
      <c r="H6" s="68" t="e">
        <f>'1. CRF'!#REF!</f>
        <v>#REF!</v>
      </c>
      <c r="I6" s="68">
        <f>'1. CRF'!H$12</f>
        <v>0</v>
      </c>
      <c r="J6"/>
      <c r="K6" s="69">
        <v>12</v>
      </c>
      <c r="L6" s="69">
        <v>12</v>
      </c>
      <c r="M6" s="69">
        <v>12</v>
      </c>
      <c r="N6" s="69" t="e">
        <f>SUM(C6:I6)</f>
        <v>#REF!</v>
      </c>
      <c r="P6" s="408"/>
    </row>
    <row r="7" spans="1:16" x14ac:dyDescent="0.25">
      <c r="A7" s="168" t="s">
        <v>114</v>
      </c>
      <c r="B7" s="67"/>
      <c r="C7" s="66">
        <v>2540657</v>
      </c>
      <c r="D7" s="66">
        <v>2540657</v>
      </c>
      <c r="E7" s="66">
        <v>2191618</v>
      </c>
      <c r="F7" s="66">
        <v>2191618</v>
      </c>
      <c r="G7" s="66">
        <v>2191618</v>
      </c>
      <c r="H7" s="66">
        <v>2191618</v>
      </c>
      <c r="I7" s="66">
        <v>2191618</v>
      </c>
      <c r="J7"/>
      <c r="K7" s="172">
        <f>IFERROR(AVERAGE(C7:D7),"")</f>
        <v>2540657</v>
      </c>
      <c r="L7" s="172">
        <f t="shared" ref="L7:L9" si="0">IFERROR(AVERAGE(E7:I7),"")</f>
        <v>2191618</v>
      </c>
      <c r="M7" s="172">
        <f t="shared" ref="M7:M9" si="1">IFERROR(AVERAGE(C7:I7),"")</f>
        <v>2291343.4285714286</v>
      </c>
      <c r="N7" s="9">
        <f>SUM(C7:I7)</f>
        <v>16039404</v>
      </c>
      <c r="P7" s="154"/>
    </row>
    <row r="8" spans="1:16" x14ac:dyDescent="0.25">
      <c r="A8" s="59" t="s">
        <v>106</v>
      </c>
      <c r="B8" s="67"/>
      <c r="C8" s="183">
        <v>112.2</v>
      </c>
      <c r="D8" s="183">
        <v>112.2</v>
      </c>
      <c r="E8" s="183">
        <v>105.6</v>
      </c>
      <c r="F8" s="183">
        <v>105.6</v>
      </c>
      <c r="G8" s="183">
        <v>105.6</v>
      </c>
      <c r="H8" s="183">
        <v>105.6</v>
      </c>
      <c r="I8" s="183">
        <v>105.6</v>
      </c>
      <c r="J8"/>
      <c r="K8" s="173">
        <f t="shared" ref="K8:K9" si="2">IFERROR(AVERAGE(C8:D8),"")</f>
        <v>112.2</v>
      </c>
      <c r="L8" s="173">
        <f t="shared" si="0"/>
        <v>105.6</v>
      </c>
      <c r="M8" s="173">
        <f t="shared" si="1"/>
        <v>107.48571428571429</v>
      </c>
      <c r="N8" s="13">
        <f t="shared" ref="N8:N9" si="3">SUM(C8:I8)</f>
        <v>752.40000000000009</v>
      </c>
      <c r="P8" s="155"/>
    </row>
    <row r="9" spans="1:16" x14ac:dyDescent="0.25">
      <c r="A9" s="170" t="s">
        <v>195</v>
      </c>
      <c r="B9" s="171"/>
      <c r="C9" s="184">
        <v>198382.1874</v>
      </c>
      <c r="D9" s="184">
        <v>198382.1874</v>
      </c>
      <c r="E9" s="184">
        <v>168356.44339999999</v>
      </c>
      <c r="F9" s="184">
        <v>168356.44339999999</v>
      </c>
      <c r="G9" s="184">
        <v>168356.44339999999</v>
      </c>
      <c r="H9" s="184">
        <v>168356.44339999999</v>
      </c>
      <c r="I9" s="184">
        <v>168356.44339999999</v>
      </c>
      <c r="J9"/>
      <c r="K9" s="174">
        <f t="shared" si="2"/>
        <v>198382.1874</v>
      </c>
      <c r="L9" s="174">
        <f t="shared" si="0"/>
        <v>168356.44339999999</v>
      </c>
      <c r="M9" s="174">
        <f t="shared" si="1"/>
        <v>176935.22739999997</v>
      </c>
      <c r="N9" s="15">
        <f t="shared" si="3"/>
        <v>1238546.5917999998</v>
      </c>
      <c r="P9" s="159"/>
    </row>
    <row r="10" spans="1:16" ht="13.1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6" x14ac:dyDescent="0.25">
      <c r="J11"/>
    </row>
    <row r="12" spans="1:16" x14ac:dyDescent="0.25">
      <c r="A12" s="41" t="s">
        <v>47</v>
      </c>
      <c r="B12" s="42"/>
      <c r="C12" s="43"/>
      <c r="D12" s="43"/>
      <c r="E12" s="43"/>
      <c r="F12" s="43"/>
      <c r="G12" s="43"/>
      <c r="H12" s="43"/>
      <c r="I12" s="43"/>
      <c r="J12"/>
      <c r="K12" s="43"/>
      <c r="L12" s="43"/>
      <c r="M12" s="43"/>
      <c r="N12" s="43"/>
    </row>
    <row r="13" spans="1:16" x14ac:dyDescent="0.25">
      <c r="J13"/>
    </row>
    <row r="14" spans="1:16" ht="25.5" x14ac:dyDescent="0.25">
      <c r="A14" s="414" t="s">
        <v>120</v>
      </c>
      <c r="B14" s="398"/>
      <c r="C14" s="3" t="str">
        <f>'1. CRF'!C$11</f>
        <v>Année N</v>
      </c>
      <c r="D14" s="3">
        <f>'1. CRF'!D$11</f>
        <v>0</v>
      </c>
      <c r="E14" s="3" t="str">
        <f>'1. CRF'!E$11</f>
        <v>Evolution CEP/Réalisé</v>
      </c>
      <c r="F14" s="3">
        <f>'1. CRF'!F$11</f>
        <v>0</v>
      </c>
      <c r="G14" s="3" t="str">
        <f>'1. CRF'!G$11</f>
        <v>Année N-1</v>
      </c>
      <c r="H14" s="3" t="e">
        <f>'1. CRF'!#REF!</f>
        <v>#REF!</v>
      </c>
      <c r="I14" s="98" t="str">
        <f>'1. CRF'!H$11</f>
        <v>Année N</v>
      </c>
      <c r="J14"/>
      <c r="K14" s="148" t="s">
        <v>188</v>
      </c>
      <c r="L14" s="148" t="s">
        <v>189</v>
      </c>
      <c r="M14" s="148" t="s">
        <v>183</v>
      </c>
      <c r="N14" s="149" t="s">
        <v>30</v>
      </c>
      <c r="P14" s="409" t="s">
        <v>194</v>
      </c>
    </row>
    <row r="15" spans="1:16" x14ac:dyDescent="0.25">
      <c r="A15" s="415"/>
      <c r="B15" s="399"/>
      <c r="C15" s="68" t="str">
        <f>'1. CRF'!C$12</f>
        <v>Réalisé</v>
      </c>
      <c r="D15" s="68" t="str">
        <f>'1. CRF'!D$12</f>
        <v>CEP</v>
      </c>
      <c r="E15" s="68" t="str">
        <f>'1. CRF'!E$12</f>
        <v>En €</v>
      </c>
      <c r="F15" s="68" t="str">
        <f>'1. CRF'!F$12</f>
        <v>En %</v>
      </c>
      <c r="G15" s="68" t="str">
        <f>'1. CRF'!G$12</f>
        <v>Réalisé</v>
      </c>
      <c r="H15" s="68" t="e">
        <f>'1. CRF'!#REF!</f>
        <v>#REF!</v>
      </c>
      <c r="I15" s="150">
        <f>'1. CRF'!H$12</f>
        <v>0</v>
      </c>
      <c r="J15"/>
      <c r="K15" s="69">
        <v>12</v>
      </c>
      <c r="L15" s="69">
        <v>12</v>
      </c>
      <c r="M15" s="69">
        <v>12</v>
      </c>
      <c r="N15" s="69" t="e">
        <f>SUM(C15:I15)</f>
        <v>#REF!</v>
      </c>
      <c r="P15" s="409"/>
    </row>
    <row r="16" spans="1:16" x14ac:dyDescent="0.25">
      <c r="A16" s="21" t="s">
        <v>137</v>
      </c>
      <c r="B16" s="128"/>
      <c r="C16" s="175">
        <f>SUM(C17:C19)</f>
        <v>7402962.3246867927</v>
      </c>
      <c r="D16" s="175">
        <f t="shared" ref="D16:I16" si="4">SUM(D17:D19)</f>
        <v>7352609.5281240353</v>
      </c>
      <c r="E16" s="175">
        <f t="shared" si="4"/>
        <v>6379669.2004666552</v>
      </c>
      <c r="F16" s="175">
        <f t="shared" si="4"/>
        <v>6342112.130994549</v>
      </c>
      <c r="G16" s="175">
        <f t="shared" si="4"/>
        <v>6406424.9906028965</v>
      </c>
      <c r="H16" s="175">
        <f t="shared" si="4"/>
        <v>6419533.396895525</v>
      </c>
      <c r="I16" s="176">
        <f t="shared" si="4"/>
        <v>6433042.0580917876</v>
      </c>
      <c r="J16"/>
      <c r="K16" s="177">
        <f t="shared" ref="K16:K28" si="5">IFERROR(AVERAGE(C16:D16),"")</f>
        <v>7377785.926405414</v>
      </c>
      <c r="L16" s="178">
        <f t="shared" ref="L16:L28" si="6">IFERROR(AVERAGE(E16:I16),"")</f>
        <v>6396156.3554102825</v>
      </c>
      <c r="M16" s="175">
        <f t="shared" ref="M16:M28" si="7">IFERROR(AVERAGE(C16:I16),"")</f>
        <v>6676621.9471231783</v>
      </c>
      <c r="N16" s="178">
        <f t="shared" ref="N16:N20" si="8">SUM(C16:I16)</f>
        <v>46736353.629862249</v>
      </c>
      <c r="P16" s="156"/>
    </row>
    <row r="17" spans="1:16" x14ac:dyDescent="0.25">
      <c r="A17" s="25" t="s">
        <v>1</v>
      </c>
      <c r="B17" s="86"/>
      <c r="C17" s="12">
        <v>2430107.3324685632</v>
      </c>
      <c r="D17" s="12">
        <v>2431122.6482301527</v>
      </c>
      <c r="E17" s="12">
        <v>2221090.3812054736</v>
      </c>
      <c r="F17" s="12">
        <v>2221766.5496423915</v>
      </c>
      <c r="G17" s="12">
        <v>2222363.7388677564</v>
      </c>
      <c r="H17" s="12">
        <v>2222997.2044000453</v>
      </c>
      <c r="I17" s="133">
        <v>2223752.0975263654</v>
      </c>
      <c r="J17"/>
      <c r="K17" s="162">
        <f t="shared" si="5"/>
        <v>2430614.9903493579</v>
      </c>
      <c r="L17" s="13">
        <f t="shared" si="6"/>
        <v>2222393.9943284066</v>
      </c>
      <c r="M17" s="165">
        <f t="shared" si="7"/>
        <v>2281885.7074772497</v>
      </c>
      <c r="N17" s="13">
        <f t="shared" si="8"/>
        <v>15973199.952340748</v>
      </c>
      <c r="P17" s="155" t="s">
        <v>201</v>
      </c>
    </row>
    <row r="18" spans="1:16" x14ac:dyDescent="0.25">
      <c r="A18" s="25" t="s">
        <v>111</v>
      </c>
      <c r="B18" s="86"/>
      <c r="C18" s="12">
        <v>4768950.2674307479</v>
      </c>
      <c r="D18" s="12">
        <v>4717570.0183496596</v>
      </c>
      <c r="E18" s="12">
        <v>3966518.0469151414</v>
      </c>
      <c r="F18" s="12">
        <v>3928295.1950528617</v>
      </c>
      <c r="G18" s="12">
        <v>3992027.8614339521</v>
      </c>
      <c r="H18" s="12">
        <v>4004516.7481620619</v>
      </c>
      <c r="I18" s="133">
        <v>4017274.2716766829</v>
      </c>
      <c r="J18"/>
      <c r="K18" s="162">
        <f t="shared" si="5"/>
        <v>4743260.1428902037</v>
      </c>
      <c r="L18" s="13">
        <f t="shared" si="6"/>
        <v>3981726.4246481396</v>
      </c>
      <c r="M18" s="165">
        <f t="shared" si="7"/>
        <v>4199307.4870030154</v>
      </c>
      <c r="N18" s="13">
        <f t="shared" si="8"/>
        <v>29395152.409021106</v>
      </c>
      <c r="P18" s="155" t="s">
        <v>197</v>
      </c>
    </row>
    <row r="19" spans="1:16" x14ac:dyDescent="0.25">
      <c r="A19" s="25" t="s">
        <v>2</v>
      </c>
      <c r="B19" s="86"/>
      <c r="C19" s="12">
        <v>203904.72478748244</v>
      </c>
      <c r="D19" s="12">
        <v>203916.86154422234</v>
      </c>
      <c r="E19" s="12">
        <v>192060.77234603988</v>
      </c>
      <c r="F19" s="12">
        <v>192050.38629929553</v>
      </c>
      <c r="G19" s="12">
        <v>192033.3903011879</v>
      </c>
      <c r="H19" s="12">
        <v>192019.44433341862</v>
      </c>
      <c r="I19" s="133">
        <v>192015.68888874023</v>
      </c>
      <c r="J19"/>
      <c r="K19" s="162">
        <f t="shared" si="5"/>
        <v>203910.79316585237</v>
      </c>
      <c r="L19" s="13">
        <f t="shared" si="6"/>
        <v>192035.93643373644</v>
      </c>
      <c r="M19" s="165">
        <f t="shared" si="7"/>
        <v>195428.75264291241</v>
      </c>
      <c r="N19" s="13">
        <f t="shared" si="8"/>
        <v>1368001.268500387</v>
      </c>
      <c r="P19" s="155" t="s">
        <v>198</v>
      </c>
    </row>
    <row r="20" spans="1:16" x14ac:dyDescent="0.25">
      <c r="A20" s="88" t="s">
        <v>107</v>
      </c>
      <c r="B20" s="131"/>
      <c r="C20" s="175">
        <f>SUM(C21:C28)</f>
        <v>2720251.3144390616</v>
      </c>
      <c r="D20" s="175">
        <f t="shared" ref="D20:I20" si="9">SUM(D21:D28)</f>
        <v>2708417.1944078393</v>
      </c>
      <c r="E20" s="175">
        <f t="shared" si="9"/>
        <v>2982001.6958890101</v>
      </c>
      <c r="F20" s="175">
        <f t="shared" si="9"/>
        <v>3068395.8820819561</v>
      </c>
      <c r="G20" s="175">
        <f t="shared" si="9"/>
        <v>3085121.6270276331</v>
      </c>
      <c r="H20" s="175">
        <f t="shared" si="9"/>
        <v>3139569.8538968391</v>
      </c>
      <c r="I20" s="176">
        <f t="shared" si="9"/>
        <v>3144419.5652541043</v>
      </c>
      <c r="J20"/>
      <c r="K20" s="177">
        <f t="shared" si="5"/>
        <v>2714334.2544234507</v>
      </c>
      <c r="L20" s="178">
        <f t="shared" si="6"/>
        <v>3083901.7248299085</v>
      </c>
      <c r="M20" s="175">
        <f t="shared" si="7"/>
        <v>2978311.0189994918</v>
      </c>
      <c r="N20" s="178">
        <f t="shared" si="8"/>
        <v>20848177.132996444</v>
      </c>
      <c r="P20" s="156"/>
    </row>
    <row r="21" spans="1:16" x14ac:dyDescent="0.25">
      <c r="A21" s="34" t="s">
        <v>3</v>
      </c>
      <c r="B21" s="7"/>
      <c r="C21" s="8"/>
      <c r="D21" s="8"/>
      <c r="E21" s="8"/>
      <c r="F21" s="8"/>
      <c r="G21" s="8"/>
      <c r="H21" s="8"/>
      <c r="I21" s="151"/>
      <c r="J21"/>
      <c r="K21" s="162" t="str">
        <f t="shared" si="5"/>
        <v/>
      </c>
      <c r="L21" s="13" t="str">
        <f t="shared" si="6"/>
        <v/>
      </c>
      <c r="M21" s="165" t="str">
        <f t="shared" si="7"/>
        <v/>
      </c>
      <c r="N21" s="13">
        <f t="shared" ref="N21:N28" si="10">SUM(C21:I21)</f>
        <v>0</v>
      </c>
      <c r="P21" s="155"/>
    </row>
    <row r="22" spans="1:16" x14ac:dyDescent="0.25">
      <c r="A22" s="25" t="s">
        <v>110</v>
      </c>
      <c r="B22" s="86"/>
      <c r="C22" s="12">
        <v>495886.02529018605</v>
      </c>
      <c r="D22" s="12">
        <v>495924.92405842606</v>
      </c>
      <c r="E22" s="12">
        <v>496238.115121376</v>
      </c>
      <c r="F22" s="12">
        <v>496203.85818862624</v>
      </c>
      <c r="G22" s="12">
        <v>496147.62608008529</v>
      </c>
      <c r="H22" s="12">
        <v>496101.6344021894</v>
      </c>
      <c r="I22" s="133">
        <v>496089.26572382788</v>
      </c>
      <c r="J22"/>
      <c r="K22" s="162">
        <f t="shared" si="5"/>
        <v>495905.47467430605</v>
      </c>
      <c r="L22" s="13">
        <f t="shared" si="6"/>
        <v>496156.09990322095</v>
      </c>
      <c r="M22" s="165">
        <f t="shared" si="7"/>
        <v>496084.49269495951</v>
      </c>
      <c r="N22" s="13">
        <f t="shared" si="10"/>
        <v>3472591.4488647166</v>
      </c>
      <c r="P22" s="155" t="s">
        <v>197</v>
      </c>
    </row>
    <row r="23" spans="1:16" x14ac:dyDescent="0.25">
      <c r="A23" s="25" t="s">
        <v>4</v>
      </c>
      <c r="B23" s="86"/>
      <c r="C23" s="12">
        <v>307058.93817049556</v>
      </c>
      <c r="D23" s="12">
        <v>307077.21484182467</v>
      </c>
      <c r="E23" s="12">
        <v>307299.64907574176</v>
      </c>
      <c r="F23" s="12">
        <v>307283.03127044585</v>
      </c>
      <c r="G23" s="12">
        <v>307255.837459912</v>
      </c>
      <c r="H23" s="12">
        <v>307233.52373624436</v>
      </c>
      <c r="I23" s="133">
        <v>307227.51497757022</v>
      </c>
      <c r="J23"/>
      <c r="K23" s="162">
        <f t="shared" si="5"/>
        <v>307068.07650616008</v>
      </c>
      <c r="L23" s="13">
        <f t="shared" si="6"/>
        <v>307259.91130398284</v>
      </c>
      <c r="M23" s="165">
        <f t="shared" si="7"/>
        <v>307205.10136174777</v>
      </c>
      <c r="N23" s="13">
        <f t="shared" si="10"/>
        <v>2150435.7095322344</v>
      </c>
      <c r="P23" s="155" t="s">
        <v>197</v>
      </c>
    </row>
    <row r="24" spans="1:16" x14ac:dyDescent="0.25">
      <c r="A24" s="25" t="s">
        <v>5</v>
      </c>
      <c r="B24" s="86"/>
      <c r="C24" s="12">
        <v>135983.39964667172</v>
      </c>
      <c r="D24" s="12">
        <v>120450.75120722358</v>
      </c>
      <c r="E24" s="12">
        <v>133863.06940776666</v>
      </c>
      <c r="F24" s="12">
        <v>118476.78266562245</v>
      </c>
      <c r="G24" s="12">
        <v>117347.12252175878</v>
      </c>
      <c r="H24" s="12">
        <v>124083.96134525308</v>
      </c>
      <c r="I24" s="133">
        <v>117912.0761965024</v>
      </c>
      <c r="J24"/>
      <c r="K24" s="162">
        <f t="shared" si="5"/>
        <v>128217.07542694765</v>
      </c>
      <c r="L24" s="13">
        <f t="shared" si="6"/>
        <v>122336.60242738067</v>
      </c>
      <c r="M24" s="165">
        <f t="shared" si="7"/>
        <v>124016.73757011408</v>
      </c>
      <c r="N24" s="13">
        <f t="shared" si="10"/>
        <v>868117.16299079859</v>
      </c>
      <c r="P24" s="155" t="s">
        <v>200</v>
      </c>
    </row>
    <row r="25" spans="1:16" x14ac:dyDescent="0.25">
      <c r="A25" s="25" t="s">
        <v>115</v>
      </c>
      <c r="B25" s="86"/>
      <c r="C25" s="12">
        <v>1006504.3315967709</v>
      </c>
      <c r="D25" s="12">
        <v>1012246.9658299246</v>
      </c>
      <c r="E25" s="12">
        <v>1296764.1409026575</v>
      </c>
      <c r="F25" s="12">
        <v>1396948.3861108441</v>
      </c>
      <c r="G25" s="12">
        <v>1412153.5423508182</v>
      </c>
      <c r="H25" s="12">
        <v>1457653.8528555329</v>
      </c>
      <c r="I25" s="133">
        <v>1468074.3328204032</v>
      </c>
      <c r="J25"/>
      <c r="K25" s="162">
        <f t="shared" si="5"/>
        <v>1009375.6487133477</v>
      </c>
      <c r="L25" s="13">
        <f t="shared" si="6"/>
        <v>1406318.8510080511</v>
      </c>
      <c r="M25" s="165">
        <f t="shared" si="7"/>
        <v>1292906.5074952787</v>
      </c>
      <c r="N25" s="13">
        <f t="shared" si="10"/>
        <v>9050345.5524669513</v>
      </c>
      <c r="P25" s="155" t="s">
        <v>199</v>
      </c>
    </row>
    <row r="26" spans="1:16" x14ac:dyDescent="0.25">
      <c r="A26" s="25" t="s">
        <v>118</v>
      </c>
      <c r="B26" s="86"/>
      <c r="C26" s="12"/>
      <c r="D26" s="12"/>
      <c r="E26" s="12"/>
      <c r="F26" s="12"/>
      <c r="G26" s="12"/>
      <c r="H26" s="12"/>
      <c r="I26" s="133"/>
      <c r="J26"/>
      <c r="K26" s="162" t="str">
        <f t="shared" si="5"/>
        <v/>
      </c>
      <c r="L26" s="13" t="str">
        <f t="shared" si="6"/>
        <v/>
      </c>
      <c r="M26" s="165" t="str">
        <f t="shared" si="7"/>
        <v/>
      </c>
      <c r="N26" s="13">
        <f t="shared" si="10"/>
        <v>0</v>
      </c>
      <c r="P26" s="155"/>
    </row>
    <row r="27" spans="1:16" x14ac:dyDescent="0.25">
      <c r="A27" s="25" t="s">
        <v>6</v>
      </c>
      <c r="B27" s="86"/>
      <c r="C27" s="12">
        <v>437535.7617200953</v>
      </c>
      <c r="D27" s="12">
        <v>437486.45723330969</v>
      </c>
      <c r="E27" s="12">
        <v>435682.25214474823</v>
      </c>
      <c r="F27" s="12">
        <v>435717.90384920407</v>
      </c>
      <c r="G27" s="12">
        <v>435777.58955510124</v>
      </c>
      <c r="H27" s="12">
        <v>435827.83736614231</v>
      </c>
      <c r="I27" s="133">
        <v>435841.56799895735</v>
      </c>
      <c r="J27"/>
      <c r="K27" s="162">
        <f t="shared" si="5"/>
        <v>437511.10947670252</v>
      </c>
      <c r="L27" s="13">
        <f t="shared" si="6"/>
        <v>435769.43018283061</v>
      </c>
      <c r="M27" s="165">
        <f t="shared" si="7"/>
        <v>436267.05283822259</v>
      </c>
      <c r="N27" s="13">
        <f t="shared" si="10"/>
        <v>3053869.3698675581</v>
      </c>
      <c r="P27" s="155" t="s">
        <v>200</v>
      </c>
    </row>
    <row r="28" spans="1:16" x14ac:dyDescent="0.25">
      <c r="A28" s="25" t="s">
        <v>125</v>
      </c>
      <c r="B28" s="86"/>
      <c r="C28" s="12">
        <v>337282.85801484209</v>
      </c>
      <c r="D28" s="12">
        <v>335230.88123713038</v>
      </c>
      <c r="E28" s="12">
        <v>312154.46923671971</v>
      </c>
      <c r="F28" s="12">
        <v>313765.91999721358</v>
      </c>
      <c r="G28" s="12">
        <v>316439.90905995714</v>
      </c>
      <c r="H28" s="12">
        <v>318669.0441914773</v>
      </c>
      <c r="I28" s="133">
        <v>319274.80753684317</v>
      </c>
      <c r="J28"/>
      <c r="K28" s="162">
        <f t="shared" si="5"/>
        <v>336256.8696259862</v>
      </c>
      <c r="L28" s="13">
        <f t="shared" si="6"/>
        <v>316060.83000444219</v>
      </c>
      <c r="M28" s="165">
        <f t="shared" si="7"/>
        <v>321831.12703916902</v>
      </c>
      <c r="N28" s="13">
        <f t="shared" si="10"/>
        <v>2252817.8892741832</v>
      </c>
      <c r="P28" s="155"/>
    </row>
    <row r="29" spans="1:16" x14ac:dyDescent="0.25">
      <c r="A29" s="85" t="s">
        <v>121</v>
      </c>
      <c r="B29" s="52"/>
      <c r="C29" s="55">
        <f>C16+C20</f>
        <v>10123213.639125854</v>
      </c>
      <c r="D29" s="19">
        <f t="shared" ref="D29:I29" si="11">D16+D20</f>
        <v>10061026.722531874</v>
      </c>
      <c r="E29" s="19">
        <f t="shared" si="11"/>
        <v>9361670.8963556662</v>
      </c>
      <c r="F29" s="19">
        <f t="shared" si="11"/>
        <v>9410508.0130765047</v>
      </c>
      <c r="G29" s="19">
        <f t="shared" si="11"/>
        <v>9491546.6176305301</v>
      </c>
      <c r="H29" s="19">
        <f t="shared" si="11"/>
        <v>9559103.2507923637</v>
      </c>
      <c r="I29" s="37">
        <f t="shared" si="11"/>
        <v>9577461.6233458929</v>
      </c>
      <c r="J29"/>
      <c r="K29" s="55">
        <f t="shared" ref="K29:N29" si="12">K16+K20</f>
        <v>10092120.180828866</v>
      </c>
      <c r="L29" s="20">
        <f t="shared" si="12"/>
        <v>9480058.08024019</v>
      </c>
      <c r="M29" s="37">
        <f t="shared" si="12"/>
        <v>9654932.9661226701</v>
      </c>
      <c r="N29" s="20">
        <f t="shared" si="12"/>
        <v>67584530.762858689</v>
      </c>
      <c r="P29" s="156"/>
    </row>
    <row r="30" spans="1:16" x14ac:dyDescent="0.25">
      <c r="J30"/>
    </row>
    <row r="31" spans="1:16" x14ac:dyDescent="0.25">
      <c r="J31"/>
    </row>
    <row r="32" spans="1:16" x14ac:dyDescent="0.25">
      <c r="J32"/>
    </row>
    <row r="33" spans="3:13" x14ac:dyDescent="0.25">
      <c r="C33" s="137"/>
      <c r="D33" s="137"/>
      <c r="E33" s="137"/>
      <c r="F33" s="137"/>
      <c r="G33" s="137"/>
      <c r="H33" s="137"/>
      <c r="I33" s="137"/>
      <c r="J33"/>
      <c r="K33" s="137"/>
      <c r="L33" s="137"/>
      <c r="M33" s="137"/>
    </row>
    <row r="35" spans="3:13" x14ac:dyDescent="0.25"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</row>
  </sheetData>
  <mergeCells count="7">
    <mergeCell ref="P5:P6"/>
    <mergeCell ref="P14:P15"/>
    <mergeCell ref="A1:N1"/>
    <mergeCell ref="A5:A6"/>
    <mergeCell ref="B5:B6"/>
    <mergeCell ref="A14:A15"/>
    <mergeCell ref="B14:B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copies="2" r:id="rId1"/>
  <headerFooter>
    <oddHeader>&amp;L&amp;F&amp;R&amp;A</oddHeader>
    <oddFooter>&amp;L&amp;D&amp;C&amp;P/&amp;N&amp;R&amp;T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35"/>
  <sheetViews>
    <sheetView zoomScaleNormal="100" workbookViewId="0">
      <selection activeCell="C22" sqref="C22"/>
    </sheetView>
  </sheetViews>
  <sheetFormatPr baseColWidth="10" defaultRowHeight="15" x14ac:dyDescent="0.25"/>
  <cols>
    <col min="1" max="1" width="29.85546875" style="30" customWidth="1"/>
    <col min="2" max="2" width="8" style="10" customWidth="1"/>
    <col min="3" max="9" width="10.28515625" style="10" bestFit="1" customWidth="1"/>
    <col min="10" max="10" width="6.7109375" style="10" customWidth="1"/>
    <col min="11" max="13" width="10.28515625" style="10" customWidth="1"/>
    <col min="14" max="14" width="9.85546875" style="10" bestFit="1" customWidth="1"/>
    <col min="15" max="15" width="6.28515625" customWidth="1"/>
    <col min="16" max="16" width="27.85546875" bestFit="1" customWidth="1"/>
    <col min="17" max="17" width="6.7109375" customWidth="1"/>
    <col min="18" max="18" width="8.85546875" bestFit="1" customWidth="1"/>
    <col min="19" max="19" width="10.85546875" bestFit="1" customWidth="1"/>
    <col min="20" max="20" width="12" bestFit="1" customWidth="1"/>
    <col min="21" max="21" width="8.85546875" bestFit="1" customWidth="1"/>
    <col min="22" max="22" width="10.85546875" bestFit="1" customWidth="1"/>
    <col min="23" max="23" width="12" bestFit="1" customWidth="1"/>
    <col min="24" max="24" width="8.85546875" bestFit="1" customWidth="1"/>
    <col min="25" max="25" width="10.85546875" bestFit="1" customWidth="1"/>
    <col min="26" max="26" width="12" bestFit="1" customWidth="1"/>
    <col min="27" max="27" width="8.85546875" bestFit="1" customWidth="1"/>
    <col min="28" max="28" width="12" bestFit="1" customWidth="1"/>
    <col min="29" max="29" width="13.140625" bestFit="1" customWidth="1"/>
    <col min="30" max="30" width="8.7109375" bestFit="1" customWidth="1"/>
  </cols>
  <sheetData>
    <row r="1" spans="1:16" x14ac:dyDescent="0.25">
      <c r="A1" s="423" t="s">
        <v>209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5"/>
    </row>
    <row r="3" spans="1:16" x14ac:dyDescent="0.25">
      <c r="A3" s="41" t="s">
        <v>38</v>
      </c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6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6" ht="22.9" customHeight="1" x14ac:dyDescent="0.25">
      <c r="A5" s="414" t="s">
        <v>49</v>
      </c>
      <c r="B5" s="398"/>
      <c r="C5" s="3" t="str">
        <f>'1. CRF'!C$11</f>
        <v>Année N</v>
      </c>
      <c r="D5" s="3">
        <f>'1. CRF'!D$11</f>
        <v>0</v>
      </c>
      <c r="E5" s="3" t="str">
        <f>'1. CRF'!E$11</f>
        <v>Evolution CEP/Réalisé</v>
      </c>
      <c r="F5" s="3">
        <f>'1. CRF'!F$11</f>
        <v>0</v>
      </c>
      <c r="G5" s="3" t="str">
        <f>'1. CRF'!G$11</f>
        <v>Année N-1</v>
      </c>
      <c r="H5" s="3" t="e">
        <f>'1. CRF'!#REF!</f>
        <v>#REF!</v>
      </c>
      <c r="I5" s="3" t="str">
        <f>'1. CRF'!H$11</f>
        <v>Année N</v>
      </c>
      <c r="J5"/>
      <c r="K5" s="148" t="s">
        <v>188</v>
      </c>
      <c r="L5" s="148" t="s">
        <v>189</v>
      </c>
      <c r="M5" s="148" t="s">
        <v>183</v>
      </c>
      <c r="N5" s="149" t="s">
        <v>30</v>
      </c>
      <c r="P5" s="407" t="s">
        <v>194</v>
      </c>
    </row>
    <row r="6" spans="1:16" ht="20.25" customHeight="1" x14ac:dyDescent="0.25">
      <c r="A6" s="415"/>
      <c r="B6" s="399"/>
      <c r="C6" s="68" t="str">
        <f>'1. CRF'!C$12</f>
        <v>Réalisé</v>
      </c>
      <c r="D6" s="68" t="str">
        <f>'1. CRF'!D$12</f>
        <v>CEP</v>
      </c>
      <c r="E6" s="68" t="str">
        <f>'1. CRF'!E$12</f>
        <v>En €</v>
      </c>
      <c r="F6" s="68" t="str">
        <f>'1. CRF'!F$12</f>
        <v>En %</v>
      </c>
      <c r="G6" s="68" t="str">
        <f>'1. CRF'!G$12</f>
        <v>Réalisé</v>
      </c>
      <c r="H6" s="68" t="e">
        <f>'1. CRF'!#REF!</f>
        <v>#REF!</v>
      </c>
      <c r="I6" s="68">
        <f>'1. CRF'!H$12</f>
        <v>0</v>
      </c>
      <c r="J6"/>
      <c r="K6" s="69">
        <v>12</v>
      </c>
      <c r="L6" s="69">
        <v>12</v>
      </c>
      <c r="M6" s="69">
        <v>12</v>
      </c>
      <c r="N6" s="69" t="e">
        <f>SUM(C6:I6)</f>
        <v>#REF!</v>
      </c>
      <c r="P6" s="408"/>
    </row>
    <row r="7" spans="1:16" x14ac:dyDescent="0.25">
      <c r="A7" s="59" t="s">
        <v>114</v>
      </c>
      <c r="B7" s="67"/>
      <c r="C7" s="66">
        <v>2938829</v>
      </c>
      <c r="D7" s="66">
        <v>2938829</v>
      </c>
      <c r="E7" s="66">
        <v>3338039</v>
      </c>
      <c r="F7" s="66">
        <v>3338039</v>
      </c>
      <c r="G7" s="66">
        <v>3338039</v>
      </c>
      <c r="H7" s="66">
        <v>3338039</v>
      </c>
      <c r="I7" s="66">
        <v>3338039</v>
      </c>
      <c r="J7"/>
      <c r="K7" s="172">
        <f>IFERROR(AVERAGE(C7:D7),"")</f>
        <v>2938829</v>
      </c>
      <c r="L7" s="172">
        <f t="shared" ref="L7:L9" si="0">IFERROR(AVERAGE(E7:I7),"")</f>
        <v>3338039</v>
      </c>
      <c r="M7" s="172">
        <f t="shared" ref="M7:M9" si="1">IFERROR(AVERAGE(C7:I7),"")</f>
        <v>3223979</v>
      </c>
      <c r="N7" s="9">
        <f>SUM(C7:I7)</f>
        <v>22567853</v>
      </c>
      <c r="P7" s="154"/>
    </row>
    <row r="8" spans="1:16" x14ac:dyDescent="0.25">
      <c r="A8" s="59" t="s">
        <v>106</v>
      </c>
      <c r="B8" s="67"/>
      <c r="C8" s="183">
        <v>151.80000000000001</v>
      </c>
      <c r="D8" s="183">
        <v>151.80000000000001</v>
      </c>
      <c r="E8" s="183">
        <v>151.80000000000001</v>
      </c>
      <c r="F8" s="183">
        <v>151.80000000000001</v>
      </c>
      <c r="G8" s="183">
        <v>151.80000000000001</v>
      </c>
      <c r="H8" s="183">
        <v>151.80000000000001</v>
      </c>
      <c r="I8" s="183">
        <v>151.80000000000001</v>
      </c>
      <c r="J8"/>
      <c r="K8" s="173">
        <f t="shared" ref="K8:K9" si="2">IFERROR(AVERAGE(C8:D8),"")</f>
        <v>151.80000000000001</v>
      </c>
      <c r="L8" s="173">
        <f t="shared" si="0"/>
        <v>151.80000000000001</v>
      </c>
      <c r="M8" s="173">
        <f t="shared" si="1"/>
        <v>151.79999999999998</v>
      </c>
      <c r="N8" s="13">
        <f t="shared" ref="N8:N9" si="3">SUM(C8:I8)</f>
        <v>1062.5999999999999</v>
      </c>
      <c r="P8" s="155"/>
    </row>
    <row r="9" spans="1:16" x14ac:dyDescent="0.25">
      <c r="A9" s="170" t="s">
        <v>195</v>
      </c>
      <c r="B9" s="171"/>
      <c r="C9" s="184">
        <v>216828.91649999999</v>
      </c>
      <c r="D9" s="184">
        <v>216828.91649999999</v>
      </c>
      <c r="E9" s="184">
        <v>246466.40859999997</v>
      </c>
      <c r="F9" s="184">
        <v>246466.40859999997</v>
      </c>
      <c r="G9" s="184">
        <v>246466.40859999997</v>
      </c>
      <c r="H9" s="184">
        <v>246466.40859999997</v>
      </c>
      <c r="I9" s="184">
        <v>246466.40859999997</v>
      </c>
      <c r="J9"/>
      <c r="K9" s="174">
        <f t="shared" si="2"/>
        <v>216828.91649999999</v>
      </c>
      <c r="L9" s="174">
        <f t="shared" si="0"/>
        <v>246466.40859999997</v>
      </c>
      <c r="M9" s="174">
        <f t="shared" si="1"/>
        <v>237998.55371428566</v>
      </c>
      <c r="N9" s="15">
        <f t="shared" si="3"/>
        <v>1665989.8759999997</v>
      </c>
      <c r="P9" s="159"/>
    </row>
    <row r="10" spans="1:16" ht="13.1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6" x14ac:dyDescent="0.25">
      <c r="J11"/>
    </row>
    <row r="12" spans="1:16" x14ac:dyDescent="0.25">
      <c r="A12" s="41" t="s">
        <v>47</v>
      </c>
      <c r="B12" s="42"/>
      <c r="C12" s="43"/>
      <c r="D12" s="43"/>
      <c r="E12" s="43"/>
      <c r="F12" s="43"/>
      <c r="G12" s="43"/>
      <c r="H12" s="43"/>
      <c r="I12" s="43"/>
      <c r="J12"/>
      <c r="K12" s="43"/>
      <c r="L12" s="43"/>
      <c r="M12" s="43"/>
      <c r="N12" s="43"/>
    </row>
    <row r="13" spans="1:16" x14ac:dyDescent="0.25">
      <c r="J13"/>
    </row>
    <row r="14" spans="1:16" ht="25.5" x14ac:dyDescent="0.25">
      <c r="A14" s="414" t="s">
        <v>120</v>
      </c>
      <c r="B14" s="398"/>
      <c r="C14" s="3" t="str">
        <f>'1. CRF'!C$11</f>
        <v>Année N</v>
      </c>
      <c r="D14" s="3">
        <f>'1. CRF'!D$11</f>
        <v>0</v>
      </c>
      <c r="E14" s="3" t="str">
        <f>'1. CRF'!E$11</f>
        <v>Evolution CEP/Réalisé</v>
      </c>
      <c r="F14" s="3">
        <f>'1. CRF'!F$11</f>
        <v>0</v>
      </c>
      <c r="G14" s="3" t="str">
        <f>'1. CRF'!G$11</f>
        <v>Année N-1</v>
      </c>
      <c r="H14" s="3" t="e">
        <f>'1. CRF'!#REF!</f>
        <v>#REF!</v>
      </c>
      <c r="I14" s="98" t="str">
        <f>'1. CRF'!H$11</f>
        <v>Année N</v>
      </c>
      <c r="J14"/>
      <c r="K14" s="148" t="s">
        <v>188</v>
      </c>
      <c r="L14" s="148" t="s">
        <v>189</v>
      </c>
      <c r="M14" s="148" t="s">
        <v>183</v>
      </c>
      <c r="N14" s="149" t="s">
        <v>30</v>
      </c>
      <c r="P14" s="409" t="s">
        <v>194</v>
      </c>
    </row>
    <row r="15" spans="1:16" x14ac:dyDescent="0.25">
      <c r="A15" s="415"/>
      <c r="B15" s="399"/>
      <c r="C15" s="68" t="str">
        <f>'1. CRF'!C$12</f>
        <v>Réalisé</v>
      </c>
      <c r="D15" s="68" t="str">
        <f>'1. CRF'!D$12</f>
        <v>CEP</v>
      </c>
      <c r="E15" s="68" t="str">
        <f>'1. CRF'!E$12</f>
        <v>En €</v>
      </c>
      <c r="F15" s="68" t="str">
        <f>'1. CRF'!F$12</f>
        <v>En %</v>
      </c>
      <c r="G15" s="68" t="str">
        <f>'1. CRF'!G$12</f>
        <v>Réalisé</v>
      </c>
      <c r="H15" s="68" t="e">
        <f>'1. CRF'!#REF!</f>
        <v>#REF!</v>
      </c>
      <c r="I15" s="150">
        <f>'1. CRF'!H$12</f>
        <v>0</v>
      </c>
      <c r="J15"/>
      <c r="K15" s="69">
        <v>12</v>
      </c>
      <c r="L15" s="69">
        <v>12</v>
      </c>
      <c r="M15" s="69">
        <v>12</v>
      </c>
      <c r="N15" s="69" t="e">
        <f>SUM(C15:I15)</f>
        <v>#REF!</v>
      </c>
      <c r="P15" s="409"/>
    </row>
    <row r="16" spans="1:16" x14ac:dyDescent="0.25">
      <c r="A16" s="21" t="s">
        <v>137</v>
      </c>
      <c r="B16" s="128"/>
      <c r="C16" s="175">
        <f>SUM(C17:C19)</f>
        <v>6539800.5656051561</v>
      </c>
      <c r="D16" s="175">
        <f t="shared" ref="D16:I16" si="4">SUM(D17:D19)</f>
        <v>6589323.549562674</v>
      </c>
      <c r="E16" s="175">
        <f t="shared" si="4"/>
        <v>7046481.9224769892</v>
      </c>
      <c r="F16" s="175">
        <f t="shared" si="4"/>
        <v>7140206.4871760374</v>
      </c>
      <c r="G16" s="175">
        <f t="shared" si="4"/>
        <v>7157526.9580582371</v>
      </c>
      <c r="H16" s="175">
        <f t="shared" si="4"/>
        <v>7174852.2362771137</v>
      </c>
      <c r="I16" s="176">
        <f t="shared" si="4"/>
        <v>7192182.3052746849</v>
      </c>
      <c r="J16"/>
      <c r="K16" s="177">
        <f t="shared" ref="K16:K28" si="5">IFERROR(AVERAGE(C16:D16),"")</f>
        <v>6564562.0575839151</v>
      </c>
      <c r="L16" s="178">
        <f t="shared" ref="L16:L28" si="6">IFERROR(AVERAGE(E16:I16),"")</f>
        <v>7142249.9818526134</v>
      </c>
      <c r="M16" s="175">
        <f t="shared" ref="M16:M28" si="7">IFERROR(AVERAGE(C16:I16),"")</f>
        <v>6977196.2892044131</v>
      </c>
      <c r="N16" s="178">
        <f t="shared" ref="N16:N28" si="8">SUM(C16:I16)</f>
        <v>48840374.024430893</v>
      </c>
      <c r="P16" s="156"/>
    </row>
    <row r="17" spans="1:16" x14ac:dyDescent="0.25">
      <c r="A17" s="25" t="s">
        <v>1</v>
      </c>
      <c r="B17" s="86"/>
      <c r="C17" s="12">
        <v>2573868.3813550496</v>
      </c>
      <c r="D17" s="12">
        <v>2589712.2861061962</v>
      </c>
      <c r="E17" s="12">
        <v>2773903.5899692597</v>
      </c>
      <c r="F17" s="12">
        <v>2766046.5717674736</v>
      </c>
      <c r="G17" s="12">
        <v>2768959.6463431241</v>
      </c>
      <c r="H17" s="12">
        <v>2771871.7986859162</v>
      </c>
      <c r="I17" s="133">
        <v>2774783.0319015747</v>
      </c>
      <c r="J17"/>
      <c r="K17" s="162">
        <f t="shared" si="5"/>
        <v>2581790.3337306231</v>
      </c>
      <c r="L17" s="13">
        <f t="shared" si="6"/>
        <v>2771112.9277334698</v>
      </c>
      <c r="M17" s="165">
        <f t="shared" si="7"/>
        <v>2717020.7580183707</v>
      </c>
      <c r="N17" s="13">
        <f t="shared" si="8"/>
        <v>19019145.306128595</v>
      </c>
      <c r="O17" s="134"/>
      <c r="P17" s="155" t="s">
        <v>201</v>
      </c>
    </row>
    <row r="18" spans="1:16" x14ac:dyDescent="0.25">
      <c r="A18" s="25" t="s">
        <v>111</v>
      </c>
      <c r="B18" s="86"/>
      <c r="C18" s="12">
        <v>3577847.5778278792</v>
      </c>
      <c r="D18" s="12">
        <v>3609403.9179909676</v>
      </c>
      <c r="E18" s="12">
        <v>3843131.000144091</v>
      </c>
      <c r="F18" s="12">
        <v>3946221.2206218773</v>
      </c>
      <c r="G18" s="12">
        <v>3960472.6178578669</v>
      </c>
      <c r="H18" s="12">
        <v>3974730.1004116242</v>
      </c>
      <c r="I18" s="133">
        <v>3988993.6474112887</v>
      </c>
      <c r="J18"/>
      <c r="K18" s="162">
        <f t="shared" si="5"/>
        <v>3593625.7479094234</v>
      </c>
      <c r="L18" s="13">
        <f t="shared" si="6"/>
        <v>3942709.7172893495</v>
      </c>
      <c r="M18" s="165">
        <f t="shared" si="7"/>
        <v>3842971.440323656</v>
      </c>
      <c r="N18" s="13">
        <f t="shared" si="8"/>
        <v>26900800.082265593</v>
      </c>
      <c r="O18" s="134"/>
      <c r="P18" s="155" t="s">
        <v>197</v>
      </c>
    </row>
    <row r="19" spans="1:16" x14ac:dyDescent="0.25">
      <c r="A19" s="25" t="s">
        <v>2</v>
      </c>
      <c r="B19" s="86"/>
      <c r="C19" s="12">
        <v>388084.60642222734</v>
      </c>
      <c r="D19" s="12">
        <v>390207.34546551056</v>
      </c>
      <c r="E19" s="12">
        <v>429447.33236363775</v>
      </c>
      <c r="F19" s="12">
        <v>427938.69478668657</v>
      </c>
      <c r="G19" s="12">
        <v>428094.69385724573</v>
      </c>
      <c r="H19" s="12">
        <v>428250.33717957302</v>
      </c>
      <c r="I19" s="133">
        <v>428405.62596182182</v>
      </c>
      <c r="J19"/>
      <c r="K19" s="162">
        <f t="shared" si="5"/>
        <v>389145.97594386898</v>
      </c>
      <c r="L19" s="13">
        <f t="shared" si="6"/>
        <v>428427.336829793</v>
      </c>
      <c r="M19" s="165">
        <f t="shared" si="7"/>
        <v>417204.0908623861</v>
      </c>
      <c r="N19" s="13">
        <f t="shared" si="8"/>
        <v>2920428.6360367029</v>
      </c>
      <c r="O19" s="134"/>
      <c r="P19" s="155" t="s">
        <v>198</v>
      </c>
    </row>
    <row r="20" spans="1:16" x14ac:dyDescent="0.25">
      <c r="A20" s="88" t="s">
        <v>107</v>
      </c>
      <c r="B20" s="131"/>
      <c r="C20" s="175">
        <f>SUM(C21:C28)</f>
        <v>6319166.5271975826</v>
      </c>
      <c r="D20" s="175">
        <f t="shared" ref="D20:I20" si="9">SUM(D21:D28)</f>
        <v>6151145.8169663269</v>
      </c>
      <c r="E20" s="175">
        <f t="shared" si="9"/>
        <v>6683118.9629579186</v>
      </c>
      <c r="F20" s="175">
        <f t="shared" si="9"/>
        <v>6664127.8821271332</v>
      </c>
      <c r="G20" s="175">
        <f t="shared" si="9"/>
        <v>6667680.9453699328</v>
      </c>
      <c r="H20" s="175">
        <f t="shared" si="9"/>
        <v>6671229.3002558649</v>
      </c>
      <c r="I20" s="176">
        <f t="shared" si="9"/>
        <v>6674772.9627544321</v>
      </c>
      <c r="J20"/>
      <c r="K20" s="177">
        <f t="shared" si="5"/>
        <v>6235156.1720819548</v>
      </c>
      <c r="L20" s="178">
        <f t="shared" si="6"/>
        <v>6672186.0106930565</v>
      </c>
      <c r="M20" s="175">
        <f t="shared" si="7"/>
        <v>6547320.3425184553</v>
      </c>
      <c r="N20" s="178">
        <f t="shared" si="8"/>
        <v>45831242.397629187</v>
      </c>
      <c r="O20" s="134"/>
      <c r="P20" s="156"/>
    </row>
    <row r="21" spans="1:16" x14ac:dyDescent="0.25">
      <c r="A21" s="34" t="s">
        <v>3</v>
      </c>
      <c r="B21" s="7"/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151">
        <v>0</v>
      </c>
      <c r="J21"/>
      <c r="K21" s="162">
        <f t="shared" si="5"/>
        <v>0</v>
      </c>
      <c r="L21" s="13">
        <f t="shared" si="6"/>
        <v>0</v>
      </c>
      <c r="M21" s="165">
        <f t="shared" si="7"/>
        <v>0</v>
      </c>
      <c r="N21" s="13">
        <f t="shared" si="8"/>
        <v>0</v>
      </c>
      <c r="O21" s="134"/>
      <c r="P21" s="155"/>
    </row>
    <row r="22" spans="1:16" x14ac:dyDescent="0.25">
      <c r="A22" s="25" t="s">
        <v>110</v>
      </c>
      <c r="B22" s="86"/>
      <c r="C22" s="12">
        <v>774008.21847757488</v>
      </c>
      <c r="D22" s="12">
        <v>778282.80198092654</v>
      </c>
      <c r="E22" s="12">
        <v>839036.70574317116</v>
      </c>
      <c r="F22" s="12">
        <v>836061.69942632387</v>
      </c>
      <c r="G22" s="12">
        <v>836363.17974675354</v>
      </c>
      <c r="H22" s="12">
        <v>836663.97313699906</v>
      </c>
      <c r="I22" s="133">
        <v>836964.08192739077</v>
      </c>
      <c r="J22"/>
      <c r="K22" s="162">
        <f t="shared" si="5"/>
        <v>776145.51022925065</v>
      </c>
      <c r="L22" s="13">
        <f t="shared" si="6"/>
        <v>837017.92799612763</v>
      </c>
      <c r="M22" s="165">
        <f t="shared" si="7"/>
        <v>819625.80863416276</v>
      </c>
      <c r="N22" s="13">
        <f t="shared" si="8"/>
        <v>5737380.6604391392</v>
      </c>
      <c r="O22" s="134"/>
      <c r="P22" s="155" t="s">
        <v>197</v>
      </c>
    </row>
    <row r="23" spans="1:16" x14ac:dyDescent="0.25">
      <c r="A23" s="25" t="s">
        <v>4</v>
      </c>
      <c r="B23" s="86"/>
      <c r="C23" s="12">
        <v>406372.47338266455</v>
      </c>
      <c r="D23" s="12">
        <v>408595.24311145511</v>
      </c>
      <c r="E23" s="12">
        <v>440507.12002374209</v>
      </c>
      <c r="F23" s="12">
        <v>438959.62969349674</v>
      </c>
      <c r="G23" s="12">
        <v>439119.64629185392</v>
      </c>
      <c r="H23" s="12">
        <v>439279.29798020411</v>
      </c>
      <c r="I23" s="133">
        <v>439438.58599781478</v>
      </c>
      <c r="J23"/>
      <c r="K23" s="162">
        <f t="shared" si="5"/>
        <v>407483.85824705986</v>
      </c>
      <c r="L23" s="13">
        <f t="shared" si="6"/>
        <v>439460.85599742236</v>
      </c>
      <c r="M23" s="165">
        <f t="shared" si="7"/>
        <v>430324.57092589018</v>
      </c>
      <c r="N23" s="13">
        <f t="shared" si="8"/>
        <v>3012271.9964812314</v>
      </c>
      <c r="O23" s="134"/>
      <c r="P23" s="155" t="s">
        <v>197</v>
      </c>
    </row>
    <row r="24" spans="1:16" x14ac:dyDescent="0.25">
      <c r="A24" s="25" t="s">
        <v>5</v>
      </c>
      <c r="B24" s="86"/>
      <c r="C24" s="12">
        <v>354719.76643276383</v>
      </c>
      <c r="D24" s="12">
        <v>164457.50330049309</v>
      </c>
      <c r="E24" s="12">
        <v>182256.35829307738</v>
      </c>
      <c r="F24" s="12">
        <v>179342.45411165064</v>
      </c>
      <c r="G24" s="12">
        <v>179660.43083832564</v>
      </c>
      <c r="H24" s="12">
        <v>179978.44304059824</v>
      </c>
      <c r="I24" s="133">
        <v>180296.49059396671</v>
      </c>
      <c r="J24"/>
      <c r="K24" s="162">
        <f t="shared" si="5"/>
        <v>259588.63486662845</v>
      </c>
      <c r="L24" s="13">
        <f t="shared" si="6"/>
        <v>180306.83537552372</v>
      </c>
      <c r="M24" s="165">
        <f t="shared" si="7"/>
        <v>202958.77808726794</v>
      </c>
      <c r="N24" s="13">
        <f t="shared" si="8"/>
        <v>1420711.4466108757</v>
      </c>
      <c r="O24" s="134"/>
      <c r="P24" s="155" t="s">
        <v>200</v>
      </c>
    </row>
    <row r="25" spans="1:16" x14ac:dyDescent="0.25">
      <c r="A25" s="25" t="s">
        <v>115</v>
      </c>
      <c r="B25" s="86"/>
      <c r="C25" s="12">
        <v>3249761.7779771066</v>
      </c>
      <c r="D25" s="12">
        <v>3267537.2735606031</v>
      </c>
      <c r="E25" s="12">
        <v>3568584.2539535305</v>
      </c>
      <c r="F25" s="12">
        <v>3556047.9080589144</v>
      </c>
      <c r="G25" s="12">
        <v>3557344.2156265154</v>
      </c>
      <c r="H25" s="12">
        <v>3558637.5670282645</v>
      </c>
      <c r="I25" s="133">
        <v>3559927.9723035721</v>
      </c>
      <c r="J25"/>
      <c r="K25" s="162">
        <f t="shared" si="5"/>
        <v>3258649.5257688547</v>
      </c>
      <c r="L25" s="13">
        <f t="shared" si="6"/>
        <v>3560108.3833941594</v>
      </c>
      <c r="M25" s="165">
        <f t="shared" si="7"/>
        <v>3473977.281215501</v>
      </c>
      <c r="N25" s="13">
        <f t="shared" si="8"/>
        <v>24317840.968508508</v>
      </c>
      <c r="O25" s="134"/>
      <c r="P25" s="155" t="s">
        <v>199</v>
      </c>
    </row>
    <row r="26" spans="1:16" x14ac:dyDescent="0.25">
      <c r="A26" s="25" t="s">
        <v>118</v>
      </c>
      <c r="B26" s="86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33">
        <v>0</v>
      </c>
      <c r="J26"/>
      <c r="K26" s="162">
        <f t="shared" si="5"/>
        <v>0</v>
      </c>
      <c r="L26" s="13">
        <f t="shared" si="6"/>
        <v>0</v>
      </c>
      <c r="M26" s="165">
        <f t="shared" si="7"/>
        <v>0</v>
      </c>
      <c r="N26" s="13">
        <f t="shared" si="8"/>
        <v>0</v>
      </c>
      <c r="O26" s="134"/>
      <c r="P26" s="155"/>
    </row>
    <row r="27" spans="1:16" x14ac:dyDescent="0.25">
      <c r="A27" s="25" t="s">
        <v>6</v>
      </c>
      <c r="B27" s="86"/>
      <c r="C27" s="12">
        <v>832953.68265813519</v>
      </c>
      <c r="D27" s="12">
        <v>837283.15933837323</v>
      </c>
      <c r="E27" s="12">
        <v>903784.52650193381</v>
      </c>
      <c r="F27" s="12">
        <v>900757.11267105769</v>
      </c>
      <c r="G27" s="12">
        <v>901104.48071636073</v>
      </c>
      <c r="H27" s="12">
        <v>901451.11384592857</v>
      </c>
      <c r="I27" s="133">
        <v>901797.01455529965</v>
      </c>
      <c r="J27"/>
      <c r="K27" s="162">
        <f t="shared" si="5"/>
        <v>835118.42099825421</v>
      </c>
      <c r="L27" s="13">
        <f t="shared" si="6"/>
        <v>901778.84965811612</v>
      </c>
      <c r="M27" s="165">
        <f t="shared" si="7"/>
        <v>882733.01289815549</v>
      </c>
      <c r="N27" s="13">
        <f t="shared" si="8"/>
        <v>6179131.0902870884</v>
      </c>
      <c r="O27" s="134"/>
      <c r="P27" s="155" t="s">
        <v>200</v>
      </c>
    </row>
    <row r="28" spans="1:16" x14ac:dyDescent="0.25">
      <c r="A28" s="25" t="s">
        <v>125</v>
      </c>
      <c r="B28" s="86"/>
      <c r="C28" s="12">
        <v>701350.6082693371</v>
      </c>
      <c r="D28" s="12">
        <v>694989.83567447634</v>
      </c>
      <c r="E28" s="12">
        <v>748949.99844246404</v>
      </c>
      <c r="F28" s="12">
        <v>752959.07816568972</v>
      </c>
      <c r="G28" s="12">
        <v>754088.99215012393</v>
      </c>
      <c r="H28" s="12">
        <v>755218.90522387112</v>
      </c>
      <c r="I28" s="133">
        <v>756348.81737638859</v>
      </c>
      <c r="J28"/>
      <c r="K28" s="162">
        <f t="shared" si="5"/>
        <v>698170.22197190672</v>
      </c>
      <c r="L28" s="13">
        <f t="shared" si="6"/>
        <v>753513.15827170748</v>
      </c>
      <c r="M28" s="165">
        <f t="shared" si="7"/>
        <v>737700.89075747877</v>
      </c>
      <c r="N28" s="13">
        <f t="shared" si="8"/>
        <v>5163906.2353023514</v>
      </c>
      <c r="O28" s="134"/>
      <c r="P28" s="155"/>
    </row>
    <row r="29" spans="1:16" x14ac:dyDescent="0.25">
      <c r="A29" s="85" t="s">
        <v>121</v>
      </c>
      <c r="B29" s="52"/>
      <c r="C29" s="55">
        <f>C16+C20</f>
        <v>12858967.092802739</v>
      </c>
      <c r="D29" s="19">
        <f t="shared" ref="D29:I29" si="10">D16+D20</f>
        <v>12740469.366529001</v>
      </c>
      <c r="E29" s="19">
        <f t="shared" si="10"/>
        <v>13729600.885434907</v>
      </c>
      <c r="F29" s="19">
        <f t="shared" si="10"/>
        <v>13804334.369303171</v>
      </c>
      <c r="G29" s="19">
        <f t="shared" si="10"/>
        <v>13825207.903428171</v>
      </c>
      <c r="H29" s="19">
        <f t="shared" si="10"/>
        <v>13846081.536532979</v>
      </c>
      <c r="I29" s="37">
        <f t="shared" si="10"/>
        <v>13866955.268029116</v>
      </c>
      <c r="J29"/>
      <c r="K29" s="55">
        <f t="shared" ref="K29:N29" si="11">K16+K20</f>
        <v>12799718.22966587</v>
      </c>
      <c r="L29" s="20">
        <f t="shared" si="11"/>
        <v>13814435.99254567</v>
      </c>
      <c r="M29" s="37">
        <f t="shared" si="11"/>
        <v>13524516.631722867</v>
      </c>
      <c r="N29" s="20">
        <f t="shared" si="11"/>
        <v>94671616.422060072</v>
      </c>
      <c r="O29" s="134"/>
      <c r="P29" s="156"/>
    </row>
    <row r="30" spans="1:16" x14ac:dyDescent="0.25">
      <c r="C30" s="137"/>
      <c r="D30" s="137"/>
      <c r="E30" s="137"/>
      <c r="F30" s="137"/>
      <c r="G30" s="137"/>
      <c r="H30" s="137"/>
      <c r="I30" s="137"/>
      <c r="J30"/>
      <c r="K30" s="137"/>
      <c r="L30" s="137"/>
      <c r="M30" s="137"/>
    </row>
    <row r="33" spans="3:13" x14ac:dyDescent="0.25">
      <c r="C33" s="137"/>
      <c r="D33" s="137"/>
      <c r="E33" s="137"/>
      <c r="F33" s="137"/>
      <c r="G33" s="137"/>
      <c r="H33" s="137"/>
      <c r="I33" s="137"/>
      <c r="J33"/>
      <c r="K33" s="137"/>
      <c r="L33" s="137"/>
      <c r="M33" s="137"/>
    </row>
    <row r="35" spans="3:13" x14ac:dyDescent="0.25"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</row>
  </sheetData>
  <mergeCells count="7">
    <mergeCell ref="P5:P6"/>
    <mergeCell ref="P14:P15"/>
    <mergeCell ref="A1:N1"/>
    <mergeCell ref="A5:A6"/>
    <mergeCell ref="B5:B6"/>
    <mergeCell ref="A14:A15"/>
    <mergeCell ref="B14:B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copies="2" r:id="rId1"/>
  <headerFooter>
    <oddHeader>&amp;L&amp;F&amp;R&amp;A</oddHeader>
    <oddFooter>&amp;L&amp;D&amp;C&amp;P/&amp;N&amp;R&amp;T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9"/>
  <sheetViews>
    <sheetView showGridLines="0" view="pageBreakPreview" zoomScaleNormal="100" zoomScaleSheetLayoutView="100" workbookViewId="0">
      <selection sqref="A1:B1"/>
    </sheetView>
  </sheetViews>
  <sheetFormatPr baseColWidth="10" defaultRowHeight="15" x14ac:dyDescent="0.25"/>
  <cols>
    <col min="1" max="1" width="33.7109375" style="30" customWidth="1"/>
    <col min="2" max="2" width="8" style="10" customWidth="1"/>
    <col min="3" max="3" width="14.140625" style="10" bestFit="1" customWidth="1"/>
    <col min="4" max="4" width="14" style="10" bestFit="1" customWidth="1"/>
    <col min="5" max="5" width="14.85546875" style="132" bestFit="1" customWidth="1"/>
    <col min="6" max="6" width="14.140625" style="372" bestFit="1" customWidth="1"/>
    <col min="7" max="8" width="14.85546875" style="10" bestFit="1" customWidth="1"/>
    <col min="9" max="9" width="12.140625" style="132" customWidth="1"/>
    <col min="10" max="10" width="12.140625" style="372" customWidth="1"/>
    <col min="11" max="11" width="6.7109375" customWidth="1"/>
    <col min="12" max="12" width="14.140625" style="10" bestFit="1" customWidth="1"/>
    <col min="13" max="13" width="14" style="10" bestFit="1" customWidth="1"/>
    <col min="14" max="14" width="14.85546875" style="132" bestFit="1" customWidth="1"/>
    <col min="15" max="15" width="14.140625" style="372" bestFit="1" customWidth="1"/>
    <col min="16" max="17" width="14.85546875" style="10" bestFit="1" customWidth="1"/>
    <col min="18" max="18" width="12.140625" style="132" customWidth="1"/>
    <col min="19" max="19" width="12.140625" style="372" customWidth="1"/>
    <col min="20" max="20" width="6.7109375" customWidth="1"/>
    <col min="21" max="21" width="14.140625" style="10" bestFit="1" customWidth="1"/>
    <col min="22" max="22" width="14" style="10" bestFit="1" customWidth="1"/>
    <col min="23" max="23" width="14.85546875" style="132" bestFit="1" customWidth="1"/>
    <col min="24" max="24" width="14.140625" style="372" bestFit="1" customWidth="1"/>
    <col min="25" max="26" width="14.85546875" style="10" bestFit="1" customWidth="1"/>
    <col min="27" max="27" width="12.140625" style="132" customWidth="1"/>
    <col min="28" max="28" width="12.140625" style="372" customWidth="1"/>
    <col min="29" max="29" width="6.7109375" customWidth="1"/>
    <col min="30" max="30" width="14.140625" style="10" bestFit="1" customWidth="1"/>
    <col min="31" max="31" width="14" style="10" bestFit="1" customWidth="1"/>
    <col min="32" max="32" width="14.85546875" style="132" bestFit="1" customWidth="1"/>
    <col min="33" max="33" width="14.140625" style="372" bestFit="1" customWidth="1"/>
    <col min="34" max="35" width="14.85546875" style="10" bestFit="1" customWidth="1"/>
    <col min="36" max="36" width="12.140625" style="132" customWidth="1"/>
    <col min="37" max="37" width="12.140625" style="372" customWidth="1"/>
    <col min="38" max="38" width="6.7109375" customWidth="1"/>
    <col min="39" max="39" width="14.140625" style="10" bestFit="1" customWidth="1"/>
    <col min="40" max="40" width="14" style="10" bestFit="1" customWidth="1"/>
    <col min="41" max="41" width="14.85546875" style="132" bestFit="1" customWidth="1"/>
    <col min="42" max="42" width="14.140625" style="372" bestFit="1" customWidth="1"/>
    <col min="43" max="44" width="14.85546875" style="10" bestFit="1" customWidth="1"/>
    <col min="45" max="45" width="12.140625" style="132" customWidth="1"/>
    <col min="46" max="46" width="12.140625" style="372" customWidth="1"/>
  </cols>
  <sheetData>
    <row r="1" spans="1:46" x14ac:dyDescent="0.25">
      <c r="A1" s="400" t="s">
        <v>120</v>
      </c>
      <c r="B1" s="402"/>
      <c r="C1" s="421" t="s">
        <v>276</v>
      </c>
      <c r="D1" s="410"/>
      <c r="E1" s="410"/>
      <c r="F1" s="410"/>
      <c r="G1" s="410"/>
      <c r="H1" s="410"/>
      <c r="I1" s="410"/>
      <c r="J1" s="411"/>
      <c r="L1" s="421" t="s">
        <v>277</v>
      </c>
      <c r="M1" s="410"/>
      <c r="N1" s="410"/>
      <c r="O1" s="410"/>
      <c r="P1" s="410"/>
      <c r="Q1" s="410"/>
      <c r="R1" s="410"/>
      <c r="S1" s="411"/>
      <c r="U1" s="421" t="s">
        <v>278</v>
      </c>
      <c r="V1" s="410"/>
      <c r="W1" s="410"/>
      <c r="X1" s="410"/>
      <c r="Y1" s="410"/>
      <c r="Z1" s="410"/>
      <c r="AA1" s="410"/>
      <c r="AB1" s="411"/>
      <c r="AD1" s="421" t="s">
        <v>279</v>
      </c>
      <c r="AE1" s="410"/>
      <c r="AF1" s="410"/>
      <c r="AG1" s="410"/>
      <c r="AH1" s="410"/>
      <c r="AI1" s="410"/>
      <c r="AJ1" s="410"/>
      <c r="AK1" s="411"/>
      <c r="AM1" s="421" t="s">
        <v>280</v>
      </c>
      <c r="AN1" s="410"/>
      <c r="AO1" s="410"/>
      <c r="AP1" s="410"/>
      <c r="AQ1" s="410"/>
      <c r="AR1" s="410"/>
      <c r="AS1" s="410"/>
      <c r="AT1" s="411"/>
    </row>
    <row r="3" spans="1:46" x14ac:dyDescent="0.25">
      <c r="A3" s="41" t="s">
        <v>38</v>
      </c>
      <c r="B3" s="42"/>
      <c r="C3" s="43"/>
      <c r="D3" s="43"/>
      <c r="E3" s="367"/>
      <c r="F3" s="369"/>
      <c r="G3" s="43"/>
      <c r="H3" s="43"/>
      <c r="I3" s="367"/>
      <c r="J3" s="369"/>
      <c r="L3" s="43"/>
      <c r="M3" s="43"/>
      <c r="N3" s="367"/>
      <c r="O3" s="369"/>
      <c r="P3" s="43"/>
      <c r="Q3" s="43"/>
      <c r="R3" s="367"/>
      <c r="S3" s="369"/>
      <c r="U3" s="43"/>
      <c r="V3" s="43"/>
      <c r="W3" s="367"/>
      <c r="X3" s="369"/>
      <c r="Y3" s="43"/>
      <c r="Z3" s="43"/>
      <c r="AA3" s="367"/>
      <c r="AB3" s="369"/>
      <c r="AD3" s="43"/>
      <c r="AE3" s="43"/>
      <c r="AF3" s="367"/>
      <c r="AG3" s="369"/>
      <c r="AH3" s="43"/>
      <c r="AI3" s="43"/>
      <c r="AJ3" s="367"/>
      <c r="AK3" s="369"/>
      <c r="AM3" s="43"/>
      <c r="AN3" s="43"/>
      <c r="AO3" s="367"/>
      <c r="AP3" s="369"/>
      <c r="AQ3" s="43"/>
      <c r="AR3" s="43"/>
      <c r="AS3" s="367"/>
      <c r="AT3" s="369"/>
    </row>
    <row r="4" spans="1:46" x14ac:dyDescent="0.25">
      <c r="A4"/>
      <c r="B4"/>
      <c r="C4"/>
      <c r="D4"/>
      <c r="E4" s="242"/>
      <c r="F4" s="370"/>
      <c r="G4"/>
      <c r="H4"/>
      <c r="I4" s="242"/>
      <c r="J4" s="370"/>
      <c r="L4"/>
      <c r="M4"/>
      <c r="N4" s="242"/>
      <c r="O4" s="370"/>
      <c r="P4"/>
      <c r="Q4"/>
      <c r="R4" s="242"/>
      <c r="S4" s="370"/>
      <c r="U4"/>
      <c r="V4"/>
      <c r="W4" s="242"/>
      <c r="X4" s="370"/>
      <c r="Y4"/>
      <c r="Z4"/>
      <c r="AA4" s="242"/>
      <c r="AB4" s="370"/>
      <c r="AD4"/>
      <c r="AE4"/>
      <c r="AF4" s="242"/>
      <c r="AG4" s="370"/>
      <c r="AH4"/>
      <c r="AI4"/>
      <c r="AJ4" s="242"/>
      <c r="AK4" s="370"/>
      <c r="AM4"/>
      <c r="AN4"/>
      <c r="AO4" s="242"/>
      <c r="AP4" s="370"/>
      <c r="AQ4"/>
      <c r="AR4"/>
      <c r="AS4" s="242"/>
      <c r="AT4" s="370"/>
    </row>
    <row r="5" spans="1:46" x14ac:dyDescent="0.25">
      <c r="A5" s="414" t="s">
        <v>49</v>
      </c>
      <c r="B5" s="398"/>
      <c r="C5" s="403" t="s">
        <v>288</v>
      </c>
      <c r="D5" s="404"/>
      <c r="E5" s="403" t="s">
        <v>292</v>
      </c>
      <c r="F5" s="404"/>
      <c r="G5" s="227" t="s">
        <v>291</v>
      </c>
      <c r="H5" s="230" t="s">
        <v>288</v>
      </c>
      <c r="I5" s="403" t="s">
        <v>295</v>
      </c>
      <c r="J5" s="404"/>
      <c r="L5" s="403" t="s">
        <v>288</v>
      </c>
      <c r="M5" s="404"/>
      <c r="N5" s="403" t="s">
        <v>292</v>
      </c>
      <c r="O5" s="404"/>
      <c r="P5" s="227" t="s">
        <v>291</v>
      </c>
      <c r="Q5" s="230" t="s">
        <v>288</v>
      </c>
      <c r="R5" s="403" t="s">
        <v>295</v>
      </c>
      <c r="S5" s="404"/>
      <c r="U5" s="403" t="s">
        <v>288</v>
      </c>
      <c r="V5" s="404"/>
      <c r="W5" s="403" t="s">
        <v>292</v>
      </c>
      <c r="X5" s="404"/>
      <c r="Y5" s="227" t="s">
        <v>291</v>
      </c>
      <c r="Z5" s="230" t="s">
        <v>288</v>
      </c>
      <c r="AA5" s="403" t="s">
        <v>295</v>
      </c>
      <c r="AB5" s="404"/>
      <c r="AD5" s="403" t="s">
        <v>288</v>
      </c>
      <c r="AE5" s="404"/>
      <c r="AF5" s="403" t="s">
        <v>292</v>
      </c>
      <c r="AG5" s="404"/>
      <c r="AH5" s="227" t="s">
        <v>291</v>
      </c>
      <c r="AI5" s="230" t="s">
        <v>288</v>
      </c>
      <c r="AJ5" s="403" t="s">
        <v>295</v>
      </c>
      <c r="AK5" s="404"/>
      <c r="AM5" s="403" t="s">
        <v>288</v>
      </c>
      <c r="AN5" s="404"/>
      <c r="AO5" s="403" t="s">
        <v>292</v>
      </c>
      <c r="AP5" s="404"/>
      <c r="AQ5" s="227" t="s">
        <v>291</v>
      </c>
      <c r="AR5" s="230" t="s">
        <v>288</v>
      </c>
      <c r="AS5" s="403" t="s">
        <v>295</v>
      </c>
      <c r="AT5" s="404"/>
    </row>
    <row r="6" spans="1:46" x14ac:dyDescent="0.25">
      <c r="A6" s="415"/>
      <c r="B6" s="399"/>
      <c r="C6" s="238" t="s">
        <v>289</v>
      </c>
      <c r="D6" s="150" t="s">
        <v>290</v>
      </c>
      <c r="E6" s="238" t="s">
        <v>293</v>
      </c>
      <c r="F6" s="343" t="s">
        <v>294</v>
      </c>
      <c r="G6" s="405" t="s">
        <v>289</v>
      </c>
      <c r="H6" s="406"/>
      <c r="I6" s="238" t="s">
        <v>293</v>
      </c>
      <c r="J6" s="343" t="s">
        <v>294</v>
      </c>
      <c r="L6" s="238" t="s">
        <v>289</v>
      </c>
      <c r="M6" s="150" t="s">
        <v>290</v>
      </c>
      <c r="N6" s="238" t="s">
        <v>293</v>
      </c>
      <c r="O6" s="343" t="s">
        <v>294</v>
      </c>
      <c r="P6" s="405" t="s">
        <v>289</v>
      </c>
      <c r="Q6" s="406"/>
      <c r="R6" s="238" t="s">
        <v>293</v>
      </c>
      <c r="S6" s="343" t="s">
        <v>294</v>
      </c>
      <c r="U6" s="238" t="s">
        <v>289</v>
      </c>
      <c r="V6" s="150" t="s">
        <v>290</v>
      </c>
      <c r="W6" s="238" t="s">
        <v>293</v>
      </c>
      <c r="X6" s="343" t="s">
        <v>294</v>
      </c>
      <c r="Y6" s="405" t="s">
        <v>289</v>
      </c>
      <c r="Z6" s="406"/>
      <c r="AA6" s="238" t="s">
        <v>293</v>
      </c>
      <c r="AB6" s="343" t="s">
        <v>294</v>
      </c>
      <c r="AD6" s="238" t="s">
        <v>289</v>
      </c>
      <c r="AE6" s="150" t="s">
        <v>290</v>
      </c>
      <c r="AF6" s="238" t="s">
        <v>293</v>
      </c>
      <c r="AG6" s="343" t="s">
        <v>294</v>
      </c>
      <c r="AH6" s="405" t="s">
        <v>289</v>
      </c>
      <c r="AI6" s="406"/>
      <c r="AJ6" s="238" t="s">
        <v>293</v>
      </c>
      <c r="AK6" s="343" t="s">
        <v>294</v>
      </c>
      <c r="AM6" s="238" t="s">
        <v>289</v>
      </c>
      <c r="AN6" s="150" t="s">
        <v>290</v>
      </c>
      <c r="AO6" s="238" t="s">
        <v>293</v>
      </c>
      <c r="AP6" s="343" t="s">
        <v>294</v>
      </c>
      <c r="AQ6" s="405" t="s">
        <v>289</v>
      </c>
      <c r="AR6" s="406"/>
      <c r="AS6" s="238" t="s">
        <v>293</v>
      </c>
      <c r="AT6" s="343" t="s">
        <v>294</v>
      </c>
    </row>
    <row r="7" spans="1:46" x14ac:dyDescent="0.25">
      <c r="A7" s="168" t="s">
        <v>260</v>
      </c>
      <c r="B7" s="169"/>
      <c r="C7" s="276"/>
      <c r="D7" s="253"/>
      <c r="E7" s="314">
        <f>IFERROR(D7-C7,"-")</f>
        <v>0</v>
      </c>
      <c r="F7" s="316" t="str">
        <f>IFERROR(D7/C7-1,"-")</f>
        <v>-</v>
      </c>
      <c r="G7" s="277"/>
      <c r="H7" s="278"/>
      <c r="I7" s="314">
        <f>IFERROR(H7-G7,"-")</f>
        <v>0</v>
      </c>
      <c r="J7" s="316" t="str">
        <f>IFERROR(H7/G7-1,"-")</f>
        <v>-</v>
      </c>
      <c r="L7" s="276"/>
      <c r="M7" s="253"/>
      <c r="N7" s="314">
        <f>IFERROR(M7-L7,"-")</f>
        <v>0</v>
      </c>
      <c r="O7" s="316" t="str">
        <f>IFERROR(M7/L7-1,"-")</f>
        <v>-</v>
      </c>
      <c r="P7" s="277"/>
      <c r="Q7" s="278"/>
      <c r="R7" s="314">
        <f>IFERROR(Q7-P7,"-")</f>
        <v>0</v>
      </c>
      <c r="S7" s="316" t="str">
        <f>IFERROR(Q7/P7-1,"-")</f>
        <v>-</v>
      </c>
      <c r="U7" s="276"/>
      <c r="V7" s="253"/>
      <c r="W7" s="314">
        <f>IFERROR(V7-U7,"-")</f>
        <v>0</v>
      </c>
      <c r="X7" s="316" t="str">
        <f>IFERROR(V7/U7-1,"-")</f>
        <v>-</v>
      </c>
      <c r="Y7" s="277"/>
      <c r="Z7" s="278"/>
      <c r="AA7" s="314">
        <f>IFERROR(Z7-Y7,"-")</f>
        <v>0</v>
      </c>
      <c r="AB7" s="316" t="str">
        <f>IFERROR(Z7/Y7-1,"-")</f>
        <v>-</v>
      </c>
      <c r="AD7" s="276"/>
      <c r="AE7" s="253"/>
      <c r="AF7" s="314">
        <f>IFERROR(AE7-AD7,"-")</f>
        <v>0</v>
      </c>
      <c r="AG7" s="316" t="str">
        <f>IFERROR(AE7/AD7-1,"-")</f>
        <v>-</v>
      </c>
      <c r="AH7" s="277"/>
      <c r="AI7" s="278"/>
      <c r="AJ7" s="314">
        <f>IFERROR(AI7-AH7,"-")</f>
        <v>0</v>
      </c>
      <c r="AK7" s="316" t="str">
        <f>IFERROR(AI7/AH7-1,"-")</f>
        <v>-</v>
      </c>
      <c r="AM7" s="276"/>
      <c r="AN7" s="253"/>
      <c r="AO7" s="314">
        <f>IFERROR(AN7-AM7,"-")</f>
        <v>0</v>
      </c>
      <c r="AP7" s="316" t="str">
        <f>IFERROR(AN7/AM7-1,"-")</f>
        <v>-</v>
      </c>
      <c r="AQ7" s="277"/>
      <c r="AR7" s="278"/>
      <c r="AS7" s="314">
        <f>IFERROR(AR7-AQ7,"-")</f>
        <v>0</v>
      </c>
      <c r="AT7" s="316" t="str">
        <f>IFERROR(AR7/AQ7-1,"-")</f>
        <v>-</v>
      </c>
    </row>
    <row r="8" spans="1:46" x14ac:dyDescent="0.25">
      <c r="A8" s="59" t="s">
        <v>244</v>
      </c>
      <c r="B8" s="67"/>
      <c r="C8" s="246"/>
      <c r="D8" s="247"/>
      <c r="E8" s="162">
        <f t="shared" ref="E8:E16" si="0">IFERROR(D8-C8,"-")</f>
        <v>0</v>
      </c>
      <c r="F8" s="317" t="str">
        <f t="shared" ref="F8:F16" si="1">IFERROR(D8/C8-1,"-")</f>
        <v>-</v>
      </c>
      <c r="G8" s="271"/>
      <c r="H8" s="272"/>
      <c r="I8" s="162">
        <f t="shared" ref="I8:I16" si="2">IFERROR(H8-G8,"-")</f>
        <v>0</v>
      </c>
      <c r="J8" s="317" t="str">
        <f t="shared" ref="J8:J16" si="3">IFERROR(H8/G8-1,"-")</f>
        <v>-</v>
      </c>
      <c r="L8" s="246"/>
      <c r="M8" s="247"/>
      <c r="N8" s="162">
        <f t="shared" ref="N8:N16" si="4">IFERROR(M8-L8,"-")</f>
        <v>0</v>
      </c>
      <c r="O8" s="317" t="str">
        <f t="shared" ref="O8:O16" si="5">IFERROR(M8/L8-1,"-")</f>
        <v>-</v>
      </c>
      <c r="P8" s="271"/>
      <c r="Q8" s="272"/>
      <c r="R8" s="162">
        <f t="shared" ref="R8:R16" si="6">IFERROR(Q8-P8,"-")</f>
        <v>0</v>
      </c>
      <c r="S8" s="317" t="str">
        <f t="shared" ref="S8:S16" si="7">IFERROR(Q8/P8-1,"-")</f>
        <v>-</v>
      </c>
      <c r="U8" s="246"/>
      <c r="V8" s="247"/>
      <c r="W8" s="162">
        <f t="shared" ref="W8:W16" si="8">IFERROR(V8-U8,"-")</f>
        <v>0</v>
      </c>
      <c r="X8" s="317" t="str">
        <f t="shared" ref="X8:X16" si="9">IFERROR(V8/U8-1,"-")</f>
        <v>-</v>
      </c>
      <c r="Y8" s="271"/>
      <c r="Z8" s="272"/>
      <c r="AA8" s="162">
        <f t="shared" ref="AA8:AA16" si="10">IFERROR(Z8-Y8,"-")</f>
        <v>0</v>
      </c>
      <c r="AB8" s="317" t="str">
        <f t="shared" ref="AB8:AB16" si="11">IFERROR(Z8/Y8-1,"-")</f>
        <v>-</v>
      </c>
      <c r="AD8" s="246"/>
      <c r="AE8" s="247"/>
      <c r="AF8" s="162">
        <f t="shared" ref="AF8:AF16" si="12">IFERROR(AE8-AD8,"-")</f>
        <v>0</v>
      </c>
      <c r="AG8" s="317" t="str">
        <f t="shared" ref="AG8:AG16" si="13">IFERROR(AE8/AD8-1,"-")</f>
        <v>-</v>
      </c>
      <c r="AH8" s="271"/>
      <c r="AI8" s="272"/>
      <c r="AJ8" s="162">
        <f t="shared" ref="AJ8:AJ16" si="14">IFERROR(AI8-AH8,"-")</f>
        <v>0</v>
      </c>
      <c r="AK8" s="317" t="str">
        <f t="shared" ref="AK8:AK16" si="15">IFERROR(AI8/AH8-1,"-")</f>
        <v>-</v>
      </c>
      <c r="AM8" s="246"/>
      <c r="AN8" s="247"/>
      <c r="AO8" s="162">
        <f t="shared" ref="AO8:AO16" si="16">IFERROR(AN8-AM8,"-")</f>
        <v>0</v>
      </c>
      <c r="AP8" s="317" t="str">
        <f t="shared" ref="AP8:AP16" si="17">IFERROR(AN8/AM8-1,"-")</f>
        <v>-</v>
      </c>
      <c r="AQ8" s="271"/>
      <c r="AR8" s="272"/>
      <c r="AS8" s="162">
        <f t="shared" ref="AS8:AS16" si="18">IFERROR(AR8-AQ8,"-")</f>
        <v>0</v>
      </c>
      <c r="AT8" s="317" t="str">
        <f t="shared" ref="AT8:AT16" si="19">IFERROR(AR8/AQ8-1,"-")</f>
        <v>-</v>
      </c>
    </row>
    <row r="9" spans="1:46" x14ac:dyDescent="0.25">
      <c r="A9" s="59" t="s">
        <v>248</v>
      </c>
      <c r="B9" s="67"/>
      <c r="C9" s="246"/>
      <c r="D9" s="247"/>
      <c r="E9" s="162">
        <f t="shared" si="0"/>
        <v>0</v>
      </c>
      <c r="F9" s="317" t="str">
        <f t="shared" si="1"/>
        <v>-</v>
      </c>
      <c r="G9" s="271"/>
      <c r="H9" s="272"/>
      <c r="I9" s="162">
        <f t="shared" si="2"/>
        <v>0</v>
      </c>
      <c r="J9" s="317" t="str">
        <f t="shared" si="3"/>
        <v>-</v>
      </c>
      <c r="L9" s="246"/>
      <c r="M9" s="247"/>
      <c r="N9" s="162">
        <f t="shared" si="4"/>
        <v>0</v>
      </c>
      <c r="O9" s="317" t="str">
        <f t="shared" si="5"/>
        <v>-</v>
      </c>
      <c r="P9" s="271"/>
      <c r="Q9" s="272"/>
      <c r="R9" s="162">
        <f t="shared" si="6"/>
        <v>0</v>
      </c>
      <c r="S9" s="317" t="str">
        <f t="shared" si="7"/>
        <v>-</v>
      </c>
      <c r="U9" s="246"/>
      <c r="V9" s="247"/>
      <c r="W9" s="162">
        <f t="shared" si="8"/>
        <v>0</v>
      </c>
      <c r="X9" s="317" t="str">
        <f t="shared" si="9"/>
        <v>-</v>
      </c>
      <c r="Y9" s="271"/>
      <c r="Z9" s="272"/>
      <c r="AA9" s="162">
        <f t="shared" si="10"/>
        <v>0</v>
      </c>
      <c r="AB9" s="317" t="str">
        <f t="shared" si="11"/>
        <v>-</v>
      </c>
      <c r="AD9" s="246"/>
      <c r="AE9" s="247"/>
      <c r="AF9" s="162">
        <f t="shared" si="12"/>
        <v>0</v>
      </c>
      <c r="AG9" s="317" t="str">
        <f t="shared" si="13"/>
        <v>-</v>
      </c>
      <c r="AH9" s="271"/>
      <c r="AI9" s="272"/>
      <c r="AJ9" s="162">
        <f t="shared" si="14"/>
        <v>0</v>
      </c>
      <c r="AK9" s="317" t="str">
        <f t="shared" si="15"/>
        <v>-</v>
      </c>
      <c r="AM9" s="246"/>
      <c r="AN9" s="247"/>
      <c r="AO9" s="162">
        <f t="shared" si="16"/>
        <v>0</v>
      </c>
      <c r="AP9" s="317" t="str">
        <f t="shared" si="17"/>
        <v>-</v>
      </c>
      <c r="AQ9" s="271"/>
      <c r="AR9" s="272"/>
      <c r="AS9" s="162">
        <f t="shared" si="18"/>
        <v>0</v>
      </c>
      <c r="AT9" s="317" t="str">
        <f t="shared" si="19"/>
        <v>-</v>
      </c>
    </row>
    <row r="10" spans="1:46" x14ac:dyDescent="0.25">
      <c r="A10" s="59" t="s">
        <v>245</v>
      </c>
      <c r="B10" s="67"/>
      <c r="C10" s="246"/>
      <c r="D10" s="247"/>
      <c r="E10" s="162">
        <f t="shared" si="0"/>
        <v>0</v>
      </c>
      <c r="F10" s="317" t="str">
        <f t="shared" si="1"/>
        <v>-</v>
      </c>
      <c r="G10" s="271"/>
      <c r="H10" s="272"/>
      <c r="I10" s="162">
        <f t="shared" si="2"/>
        <v>0</v>
      </c>
      <c r="J10" s="317" t="str">
        <f t="shared" si="3"/>
        <v>-</v>
      </c>
      <c r="L10" s="246"/>
      <c r="M10" s="247"/>
      <c r="N10" s="162">
        <f t="shared" si="4"/>
        <v>0</v>
      </c>
      <c r="O10" s="317" t="str">
        <f t="shared" si="5"/>
        <v>-</v>
      </c>
      <c r="P10" s="271"/>
      <c r="Q10" s="272"/>
      <c r="R10" s="162">
        <f t="shared" si="6"/>
        <v>0</v>
      </c>
      <c r="S10" s="317" t="str">
        <f t="shared" si="7"/>
        <v>-</v>
      </c>
      <c r="U10" s="246"/>
      <c r="V10" s="247"/>
      <c r="W10" s="162">
        <f t="shared" si="8"/>
        <v>0</v>
      </c>
      <c r="X10" s="317" t="str">
        <f t="shared" si="9"/>
        <v>-</v>
      </c>
      <c r="Y10" s="271"/>
      <c r="Z10" s="272"/>
      <c r="AA10" s="162">
        <f t="shared" si="10"/>
        <v>0</v>
      </c>
      <c r="AB10" s="317" t="str">
        <f t="shared" si="11"/>
        <v>-</v>
      </c>
      <c r="AD10" s="246"/>
      <c r="AE10" s="247"/>
      <c r="AF10" s="162">
        <f t="shared" si="12"/>
        <v>0</v>
      </c>
      <c r="AG10" s="317" t="str">
        <f t="shared" si="13"/>
        <v>-</v>
      </c>
      <c r="AH10" s="271"/>
      <c r="AI10" s="272"/>
      <c r="AJ10" s="162">
        <f t="shared" si="14"/>
        <v>0</v>
      </c>
      <c r="AK10" s="317" t="str">
        <f t="shared" si="15"/>
        <v>-</v>
      </c>
      <c r="AM10" s="246"/>
      <c r="AN10" s="247"/>
      <c r="AO10" s="162">
        <f t="shared" si="16"/>
        <v>0</v>
      </c>
      <c r="AP10" s="317" t="str">
        <f t="shared" si="17"/>
        <v>-</v>
      </c>
      <c r="AQ10" s="271"/>
      <c r="AR10" s="272"/>
      <c r="AS10" s="162">
        <f t="shared" si="18"/>
        <v>0</v>
      </c>
      <c r="AT10" s="317" t="str">
        <f t="shared" si="19"/>
        <v>-</v>
      </c>
    </row>
    <row r="11" spans="1:46" x14ac:dyDescent="0.25">
      <c r="A11" s="45" t="s">
        <v>247</v>
      </c>
      <c r="B11" s="67"/>
      <c r="C11" s="246"/>
      <c r="D11" s="247"/>
      <c r="E11" s="162">
        <f t="shared" si="0"/>
        <v>0</v>
      </c>
      <c r="F11" s="317" t="str">
        <f t="shared" si="1"/>
        <v>-</v>
      </c>
      <c r="G11" s="271"/>
      <c r="H11" s="272"/>
      <c r="I11" s="162">
        <f t="shared" si="2"/>
        <v>0</v>
      </c>
      <c r="J11" s="317" t="str">
        <f t="shared" si="3"/>
        <v>-</v>
      </c>
      <c r="K11" s="218"/>
      <c r="L11" s="246"/>
      <c r="M11" s="247"/>
      <c r="N11" s="162">
        <f t="shared" si="4"/>
        <v>0</v>
      </c>
      <c r="O11" s="317" t="str">
        <f t="shared" si="5"/>
        <v>-</v>
      </c>
      <c r="P11" s="271"/>
      <c r="Q11" s="272"/>
      <c r="R11" s="162">
        <f t="shared" si="6"/>
        <v>0</v>
      </c>
      <c r="S11" s="317" t="str">
        <f t="shared" si="7"/>
        <v>-</v>
      </c>
      <c r="T11" s="218"/>
      <c r="U11" s="246"/>
      <c r="V11" s="247"/>
      <c r="W11" s="162">
        <f t="shared" si="8"/>
        <v>0</v>
      </c>
      <c r="X11" s="317" t="str">
        <f t="shared" si="9"/>
        <v>-</v>
      </c>
      <c r="Y11" s="271"/>
      <c r="Z11" s="272"/>
      <c r="AA11" s="162">
        <f t="shared" si="10"/>
        <v>0</v>
      </c>
      <c r="AB11" s="317" t="str">
        <f t="shared" si="11"/>
        <v>-</v>
      </c>
      <c r="AC11" s="218"/>
      <c r="AD11" s="246"/>
      <c r="AE11" s="247"/>
      <c r="AF11" s="162">
        <f t="shared" si="12"/>
        <v>0</v>
      </c>
      <c r="AG11" s="317" t="str">
        <f t="shared" si="13"/>
        <v>-</v>
      </c>
      <c r="AH11" s="271"/>
      <c r="AI11" s="272"/>
      <c r="AJ11" s="162">
        <f t="shared" si="14"/>
        <v>0</v>
      </c>
      <c r="AK11" s="317" t="str">
        <f t="shared" si="15"/>
        <v>-</v>
      </c>
      <c r="AL11" s="218"/>
      <c r="AM11" s="246"/>
      <c r="AN11" s="247"/>
      <c r="AO11" s="162">
        <f t="shared" si="16"/>
        <v>0</v>
      </c>
      <c r="AP11" s="317" t="str">
        <f t="shared" si="17"/>
        <v>-</v>
      </c>
      <c r="AQ11" s="271"/>
      <c r="AR11" s="272"/>
      <c r="AS11" s="162">
        <f t="shared" si="18"/>
        <v>0</v>
      </c>
      <c r="AT11" s="317" t="str">
        <f t="shared" si="19"/>
        <v>-</v>
      </c>
    </row>
    <row r="12" spans="1:46" x14ac:dyDescent="0.25">
      <c r="A12" s="45" t="s">
        <v>246</v>
      </c>
      <c r="B12" s="67"/>
      <c r="C12" s="246"/>
      <c r="D12" s="247"/>
      <c r="E12" s="162">
        <f t="shared" si="0"/>
        <v>0</v>
      </c>
      <c r="F12" s="317" t="str">
        <f t="shared" si="1"/>
        <v>-</v>
      </c>
      <c r="G12" s="271"/>
      <c r="H12" s="272"/>
      <c r="I12" s="162">
        <f t="shared" si="2"/>
        <v>0</v>
      </c>
      <c r="J12" s="317" t="str">
        <f t="shared" si="3"/>
        <v>-</v>
      </c>
      <c r="K12" s="218"/>
      <c r="L12" s="246"/>
      <c r="M12" s="247"/>
      <c r="N12" s="162">
        <f t="shared" si="4"/>
        <v>0</v>
      </c>
      <c r="O12" s="317" t="str">
        <f t="shared" si="5"/>
        <v>-</v>
      </c>
      <c r="P12" s="271"/>
      <c r="Q12" s="272"/>
      <c r="R12" s="162">
        <f t="shared" si="6"/>
        <v>0</v>
      </c>
      <c r="S12" s="317" t="str">
        <f t="shared" si="7"/>
        <v>-</v>
      </c>
      <c r="T12" s="218"/>
      <c r="U12" s="246"/>
      <c r="V12" s="247"/>
      <c r="W12" s="162">
        <f t="shared" si="8"/>
        <v>0</v>
      </c>
      <c r="X12" s="317" t="str">
        <f t="shared" si="9"/>
        <v>-</v>
      </c>
      <c r="Y12" s="271"/>
      <c r="Z12" s="272"/>
      <c r="AA12" s="162">
        <f t="shared" si="10"/>
        <v>0</v>
      </c>
      <c r="AB12" s="317" t="str">
        <f t="shared" si="11"/>
        <v>-</v>
      </c>
      <c r="AC12" s="218"/>
      <c r="AD12" s="246"/>
      <c r="AE12" s="247"/>
      <c r="AF12" s="162">
        <f t="shared" si="12"/>
        <v>0</v>
      </c>
      <c r="AG12" s="317" t="str">
        <f t="shared" si="13"/>
        <v>-</v>
      </c>
      <c r="AH12" s="271"/>
      <c r="AI12" s="272"/>
      <c r="AJ12" s="162">
        <f t="shared" si="14"/>
        <v>0</v>
      </c>
      <c r="AK12" s="317" t="str">
        <f t="shared" si="15"/>
        <v>-</v>
      </c>
      <c r="AL12" s="218"/>
      <c r="AM12" s="246"/>
      <c r="AN12" s="247"/>
      <c r="AO12" s="162">
        <f t="shared" si="16"/>
        <v>0</v>
      </c>
      <c r="AP12" s="317" t="str">
        <f t="shared" si="17"/>
        <v>-</v>
      </c>
      <c r="AQ12" s="271"/>
      <c r="AR12" s="272"/>
      <c r="AS12" s="162">
        <f t="shared" si="18"/>
        <v>0</v>
      </c>
      <c r="AT12" s="317" t="str">
        <f t="shared" si="19"/>
        <v>-</v>
      </c>
    </row>
    <row r="13" spans="1:46" x14ac:dyDescent="0.25">
      <c r="A13" s="45" t="s">
        <v>300</v>
      </c>
      <c r="B13" s="67"/>
      <c r="C13" s="246"/>
      <c r="D13" s="247"/>
      <c r="E13" s="162">
        <f t="shared" ref="E13:E14" si="20">IFERROR(D13-C13,"-")</f>
        <v>0</v>
      </c>
      <c r="F13" s="317" t="str">
        <f t="shared" ref="F13:F14" si="21">IFERROR(D13/C13-1,"-")</f>
        <v>-</v>
      </c>
      <c r="G13" s="271"/>
      <c r="H13" s="272"/>
      <c r="I13" s="162">
        <f t="shared" ref="I13:I14" si="22">IFERROR(H13-G13,"-")</f>
        <v>0</v>
      </c>
      <c r="J13" s="317" t="str">
        <f t="shared" ref="J13:J14" si="23">IFERROR(H13/G13-1,"-")</f>
        <v>-</v>
      </c>
      <c r="K13" s="218"/>
      <c r="L13" s="246"/>
      <c r="M13" s="247"/>
      <c r="N13" s="162">
        <f t="shared" ref="N13:N14" si="24">IFERROR(M13-L13,"-")</f>
        <v>0</v>
      </c>
      <c r="O13" s="317" t="str">
        <f t="shared" ref="O13:O14" si="25">IFERROR(M13/L13-1,"-")</f>
        <v>-</v>
      </c>
      <c r="P13" s="271"/>
      <c r="Q13" s="272"/>
      <c r="R13" s="162">
        <f t="shared" ref="R13:R14" si="26">IFERROR(Q13-P13,"-")</f>
        <v>0</v>
      </c>
      <c r="S13" s="317" t="str">
        <f t="shared" ref="S13:S14" si="27">IFERROR(Q13/P13-1,"-")</f>
        <v>-</v>
      </c>
      <c r="T13" s="218"/>
      <c r="U13" s="246"/>
      <c r="V13" s="247"/>
      <c r="W13" s="162">
        <f t="shared" ref="W13:W14" si="28">IFERROR(V13-U13,"-")</f>
        <v>0</v>
      </c>
      <c r="X13" s="317" t="str">
        <f t="shared" ref="X13:X14" si="29">IFERROR(V13/U13-1,"-")</f>
        <v>-</v>
      </c>
      <c r="Y13" s="271"/>
      <c r="Z13" s="272"/>
      <c r="AA13" s="162">
        <f t="shared" ref="AA13:AA14" si="30">IFERROR(Z13-Y13,"-")</f>
        <v>0</v>
      </c>
      <c r="AB13" s="317" t="str">
        <f t="shared" ref="AB13:AB14" si="31">IFERROR(Z13/Y13-1,"-")</f>
        <v>-</v>
      </c>
      <c r="AC13" s="218"/>
      <c r="AD13" s="246"/>
      <c r="AE13" s="247"/>
      <c r="AF13" s="162">
        <f t="shared" ref="AF13:AF14" si="32">IFERROR(AE13-AD13,"-")</f>
        <v>0</v>
      </c>
      <c r="AG13" s="317" t="str">
        <f t="shared" ref="AG13:AG14" si="33">IFERROR(AE13/AD13-1,"-")</f>
        <v>-</v>
      </c>
      <c r="AH13" s="271"/>
      <c r="AI13" s="272"/>
      <c r="AJ13" s="162">
        <f t="shared" ref="AJ13:AJ14" si="34">IFERROR(AI13-AH13,"-")</f>
        <v>0</v>
      </c>
      <c r="AK13" s="317" t="str">
        <f t="shared" ref="AK13:AK14" si="35">IFERROR(AI13/AH13-1,"-")</f>
        <v>-</v>
      </c>
      <c r="AL13" s="218"/>
      <c r="AM13" s="246"/>
      <c r="AN13" s="247"/>
      <c r="AO13" s="162">
        <f t="shared" ref="AO13:AO14" si="36">IFERROR(AN13-AM13,"-")</f>
        <v>0</v>
      </c>
      <c r="AP13" s="317" t="str">
        <f t="shared" ref="AP13:AP14" si="37">IFERROR(AN13/AM13-1,"-")</f>
        <v>-</v>
      </c>
      <c r="AQ13" s="271"/>
      <c r="AR13" s="272"/>
      <c r="AS13" s="162">
        <f t="shared" ref="AS13:AS14" si="38">IFERROR(AR13-AQ13,"-")</f>
        <v>0</v>
      </c>
      <c r="AT13" s="317" t="str">
        <f t="shared" ref="AT13:AT14" si="39">IFERROR(AR13/AQ13-1,"-")</f>
        <v>-</v>
      </c>
    </row>
    <row r="14" spans="1:46" x14ac:dyDescent="0.25">
      <c r="A14" s="45" t="s">
        <v>301</v>
      </c>
      <c r="B14" s="67"/>
      <c r="C14" s="246"/>
      <c r="D14" s="247"/>
      <c r="E14" s="162">
        <f t="shared" si="20"/>
        <v>0</v>
      </c>
      <c r="F14" s="317" t="str">
        <f t="shared" si="21"/>
        <v>-</v>
      </c>
      <c r="G14" s="271"/>
      <c r="H14" s="272"/>
      <c r="I14" s="162">
        <f t="shared" si="22"/>
        <v>0</v>
      </c>
      <c r="J14" s="317" t="str">
        <f t="shared" si="23"/>
        <v>-</v>
      </c>
      <c r="K14" s="218"/>
      <c r="L14" s="246"/>
      <c r="M14" s="247"/>
      <c r="N14" s="162">
        <f t="shared" si="24"/>
        <v>0</v>
      </c>
      <c r="O14" s="317" t="str">
        <f t="shared" si="25"/>
        <v>-</v>
      </c>
      <c r="P14" s="271"/>
      <c r="Q14" s="272"/>
      <c r="R14" s="162">
        <f t="shared" si="26"/>
        <v>0</v>
      </c>
      <c r="S14" s="317" t="str">
        <f t="shared" si="27"/>
        <v>-</v>
      </c>
      <c r="T14" s="218"/>
      <c r="U14" s="246"/>
      <c r="V14" s="247"/>
      <c r="W14" s="162">
        <f t="shared" si="28"/>
        <v>0</v>
      </c>
      <c r="X14" s="317" t="str">
        <f t="shared" si="29"/>
        <v>-</v>
      </c>
      <c r="Y14" s="271"/>
      <c r="Z14" s="272"/>
      <c r="AA14" s="162">
        <f t="shared" si="30"/>
        <v>0</v>
      </c>
      <c r="AB14" s="317" t="str">
        <f t="shared" si="31"/>
        <v>-</v>
      </c>
      <c r="AC14" s="218"/>
      <c r="AD14" s="246"/>
      <c r="AE14" s="247"/>
      <c r="AF14" s="162">
        <f t="shared" si="32"/>
        <v>0</v>
      </c>
      <c r="AG14" s="317" t="str">
        <f t="shared" si="33"/>
        <v>-</v>
      </c>
      <c r="AH14" s="271"/>
      <c r="AI14" s="272"/>
      <c r="AJ14" s="162">
        <f t="shared" si="34"/>
        <v>0</v>
      </c>
      <c r="AK14" s="317" t="str">
        <f t="shared" si="35"/>
        <v>-</v>
      </c>
      <c r="AL14" s="218"/>
      <c r="AM14" s="246"/>
      <c r="AN14" s="247"/>
      <c r="AO14" s="162">
        <f t="shared" si="36"/>
        <v>0</v>
      </c>
      <c r="AP14" s="317" t="str">
        <f t="shared" si="37"/>
        <v>-</v>
      </c>
      <c r="AQ14" s="271"/>
      <c r="AR14" s="272"/>
      <c r="AS14" s="162">
        <f t="shared" si="38"/>
        <v>0</v>
      </c>
      <c r="AT14" s="317" t="str">
        <f t="shared" si="39"/>
        <v>-</v>
      </c>
    </row>
    <row r="15" spans="1:46" x14ac:dyDescent="0.25">
      <c r="A15" s="216" t="s">
        <v>249</v>
      </c>
      <c r="B15" s="217"/>
      <c r="C15" s="246"/>
      <c r="D15" s="247"/>
      <c r="E15" s="162">
        <f t="shared" si="0"/>
        <v>0</v>
      </c>
      <c r="F15" s="317" t="str">
        <f t="shared" si="1"/>
        <v>-</v>
      </c>
      <c r="G15" s="271"/>
      <c r="H15" s="272"/>
      <c r="I15" s="162">
        <f t="shared" si="2"/>
        <v>0</v>
      </c>
      <c r="J15" s="317" t="str">
        <f t="shared" si="3"/>
        <v>-</v>
      </c>
      <c r="K15" s="218"/>
      <c r="L15" s="246"/>
      <c r="M15" s="247"/>
      <c r="N15" s="162">
        <f t="shared" si="4"/>
        <v>0</v>
      </c>
      <c r="O15" s="317" t="str">
        <f t="shared" si="5"/>
        <v>-</v>
      </c>
      <c r="P15" s="271"/>
      <c r="Q15" s="272"/>
      <c r="R15" s="162">
        <f t="shared" si="6"/>
        <v>0</v>
      </c>
      <c r="S15" s="317" t="str">
        <f t="shared" si="7"/>
        <v>-</v>
      </c>
      <c r="T15" s="218"/>
      <c r="U15" s="246"/>
      <c r="V15" s="247"/>
      <c r="W15" s="162">
        <f t="shared" si="8"/>
        <v>0</v>
      </c>
      <c r="X15" s="317" t="str">
        <f t="shared" si="9"/>
        <v>-</v>
      </c>
      <c r="Y15" s="271"/>
      <c r="Z15" s="272"/>
      <c r="AA15" s="162">
        <f t="shared" si="10"/>
        <v>0</v>
      </c>
      <c r="AB15" s="317" t="str">
        <f t="shared" si="11"/>
        <v>-</v>
      </c>
      <c r="AC15" s="218"/>
      <c r="AD15" s="246"/>
      <c r="AE15" s="247"/>
      <c r="AF15" s="162">
        <f t="shared" si="12"/>
        <v>0</v>
      </c>
      <c r="AG15" s="317" t="str">
        <f t="shared" si="13"/>
        <v>-</v>
      </c>
      <c r="AH15" s="271"/>
      <c r="AI15" s="272"/>
      <c r="AJ15" s="162">
        <f t="shared" si="14"/>
        <v>0</v>
      </c>
      <c r="AK15" s="317" t="str">
        <f t="shared" si="15"/>
        <v>-</v>
      </c>
      <c r="AL15" s="218"/>
      <c r="AM15" s="246"/>
      <c r="AN15" s="247"/>
      <c r="AO15" s="162">
        <f t="shared" si="16"/>
        <v>0</v>
      </c>
      <c r="AP15" s="317" t="str">
        <f t="shared" si="17"/>
        <v>-</v>
      </c>
      <c r="AQ15" s="271"/>
      <c r="AR15" s="272"/>
      <c r="AS15" s="162">
        <f t="shared" si="18"/>
        <v>0</v>
      </c>
      <c r="AT15" s="317" t="str">
        <f t="shared" si="19"/>
        <v>-</v>
      </c>
    </row>
    <row r="16" spans="1:46" x14ac:dyDescent="0.25">
      <c r="A16" s="219" t="s">
        <v>250</v>
      </c>
      <c r="B16" s="220"/>
      <c r="C16" s="279"/>
      <c r="D16" s="252"/>
      <c r="E16" s="315">
        <f t="shared" si="0"/>
        <v>0</v>
      </c>
      <c r="F16" s="318" t="str">
        <f t="shared" si="1"/>
        <v>-</v>
      </c>
      <c r="G16" s="280"/>
      <c r="H16" s="281"/>
      <c r="I16" s="315">
        <f t="shared" si="2"/>
        <v>0</v>
      </c>
      <c r="J16" s="318" t="str">
        <f t="shared" si="3"/>
        <v>-</v>
      </c>
      <c r="K16" s="218"/>
      <c r="L16" s="279"/>
      <c r="M16" s="252"/>
      <c r="N16" s="315">
        <f t="shared" si="4"/>
        <v>0</v>
      </c>
      <c r="O16" s="318" t="str">
        <f t="shared" si="5"/>
        <v>-</v>
      </c>
      <c r="P16" s="280"/>
      <c r="Q16" s="281"/>
      <c r="R16" s="315">
        <f t="shared" si="6"/>
        <v>0</v>
      </c>
      <c r="S16" s="318" t="str">
        <f t="shared" si="7"/>
        <v>-</v>
      </c>
      <c r="T16" s="218"/>
      <c r="U16" s="279"/>
      <c r="V16" s="252"/>
      <c r="W16" s="315">
        <f t="shared" si="8"/>
        <v>0</v>
      </c>
      <c r="X16" s="318" t="str">
        <f t="shared" si="9"/>
        <v>-</v>
      </c>
      <c r="Y16" s="280"/>
      <c r="Z16" s="281"/>
      <c r="AA16" s="315">
        <f t="shared" si="10"/>
        <v>0</v>
      </c>
      <c r="AB16" s="318" t="str">
        <f t="shared" si="11"/>
        <v>-</v>
      </c>
      <c r="AC16" s="218"/>
      <c r="AD16" s="279"/>
      <c r="AE16" s="252"/>
      <c r="AF16" s="315">
        <f t="shared" si="12"/>
        <v>0</v>
      </c>
      <c r="AG16" s="318" t="str">
        <f t="shared" si="13"/>
        <v>-</v>
      </c>
      <c r="AH16" s="280"/>
      <c r="AI16" s="281"/>
      <c r="AJ16" s="315">
        <f t="shared" si="14"/>
        <v>0</v>
      </c>
      <c r="AK16" s="318" t="str">
        <f t="shared" si="15"/>
        <v>-</v>
      </c>
      <c r="AL16" s="218"/>
      <c r="AM16" s="279"/>
      <c r="AN16" s="252"/>
      <c r="AO16" s="315">
        <f t="shared" si="16"/>
        <v>0</v>
      </c>
      <c r="AP16" s="318" t="str">
        <f t="shared" si="17"/>
        <v>-</v>
      </c>
      <c r="AQ16" s="280"/>
      <c r="AR16" s="281"/>
      <c r="AS16" s="315">
        <f t="shared" si="18"/>
        <v>0</v>
      </c>
      <c r="AT16" s="318" t="str">
        <f t="shared" si="19"/>
        <v>-</v>
      </c>
    </row>
    <row r="17" spans="1:46" x14ac:dyDescent="0.25">
      <c r="A17" s="46"/>
      <c r="B17" s="46"/>
      <c r="C17" s="46"/>
      <c r="D17" s="46"/>
      <c r="E17" s="368"/>
      <c r="F17" s="371"/>
      <c r="G17" s="46"/>
      <c r="H17" s="46"/>
      <c r="I17" s="368"/>
      <c r="J17" s="371"/>
      <c r="L17" s="46"/>
      <c r="M17" s="46"/>
      <c r="N17" s="368"/>
      <c r="O17" s="371"/>
      <c r="P17" s="46"/>
      <c r="Q17" s="46"/>
      <c r="R17" s="368"/>
      <c r="S17" s="371"/>
      <c r="U17" s="46"/>
      <c r="V17" s="46"/>
      <c r="W17" s="368"/>
      <c r="X17" s="371"/>
      <c r="Y17" s="46"/>
      <c r="Z17" s="46"/>
      <c r="AA17" s="368"/>
      <c r="AB17" s="371"/>
      <c r="AD17" s="46"/>
      <c r="AE17" s="46"/>
      <c r="AF17" s="368"/>
      <c r="AG17" s="371"/>
      <c r="AH17" s="46"/>
      <c r="AI17" s="46"/>
      <c r="AJ17" s="368"/>
      <c r="AK17" s="371"/>
      <c r="AM17" s="46"/>
      <c r="AN17" s="46"/>
      <c r="AO17" s="368"/>
      <c r="AP17" s="371"/>
      <c r="AQ17" s="46"/>
      <c r="AR17" s="46"/>
      <c r="AS17" s="368"/>
      <c r="AT17" s="371"/>
    </row>
    <row r="18" spans="1:46" x14ac:dyDescent="0.25">
      <c r="A18" s="41" t="s">
        <v>47</v>
      </c>
      <c r="B18" s="42"/>
      <c r="C18" s="43"/>
      <c r="D18" s="43"/>
      <c r="E18" s="367"/>
      <c r="F18" s="369"/>
      <c r="G18" s="43"/>
      <c r="H18" s="43"/>
      <c r="I18" s="367"/>
      <c r="J18" s="369"/>
      <c r="L18" s="43"/>
      <c r="M18" s="43"/>
      <c r="N18" s="367"/>
      <c r="O18" s="369"/>
      <c r="P18" s="43"/>
      <c r="Q18" s="43"/>
      <c r="R18" s="367"/>
      <c r="S18" s="369"/>
      <c r="U18" s="43"/>
      <c r="V18" s="43"/>
      <c r="W18" s="367"/>
      <c r="X18" s="369"/>
      <c r="Y18" s="43"/>
      <c r="Z18" s="43"/>
      <c r="AA18" s="367"/>
      <c r="AB18" s="369"/>
      <c r="AD18" s="43"/>
      <c r="AE18" s="43"/>
      <c r="AF18" s="367"/>
      <c r="AG18" s="369"/>
      <c r="AH18" s="43"/>
      <c r="AI18" s="43"/>
      <c r="AJ18" s="367"/>
      <c r="AK18" s="369"/>
      <c r="AM18" s="43"/>
      <c r="AN18" s="43"/>
      <c r="AO18" s="367"/>
      <c r="AP18" s="369"/>
      <c r="AQ18" s="43"/>
      <c r="AR18" s="43"/>
      <c r="AS18" s="367"/>
      <c r="AT18" s="369"/>
    </row>
    <row r="20" spans="1:46" x14ac:dyDescent="0.25">
      <c r="A20" s="414" t="s">
        <v>120</v>
      </c>
      <c r="B20" s="398" t="s">
        <v>263</v>
      </c>
      <c r="C20" s="403" t="s">
        <v>288</v>
      </c>
      <c r="D20" s="404"/>
      <c r="E20" s="403" t="s">
        <v>292</v>
      </c>
      <c r="F20" s="404"/>
      <c r="G20" s="227" t="s">
        <v>291</v>
      </c>
      <c r="H20" s="230" t="s">
        <v>288</v>
      </c>
      <c r="I20" s="403" t="s">
        <v>295</v>
      </c>
      <c r="J20" s="404"/>
      <c r="L20" s="403" t="s">
        <v>288</v>
      </c>
      <c r="M20" s="404"/>
      <c r="N20" s="403" t="s">
        <v>292</v>
      </c>
      <c r="O20" s="404"/>
      <c r="P20" s="227" t="s">
        <v>291</v>
      </c>
      <c r="Q20" s="230" t="s">
        <v>288</v>
      </c>
      <c r="R20" s="403" t="s">
        <v>295</v>
      </c>
      <c r="S20" s="404"/>
      <c r="U20" s="403" t="s">
        <v>288</v>
      </c>
      <c r="V20" s="404"/>
      <c r="W20" s="403" t="s">
        <v>292</v>
      </c>
      <c r="X20" s="404"/>
      <c r="Y20" s="227" t="s">
        <v>291</v>
      </c>
      <c r="Z20" s="230" t="s">
        <v>288</v>
      </c>
      <c r="AA20" s="403" t="s">
        <v>295</v>
      </c>
      <c r="AB20" s="404"/>
      <c r="AD20" s="403" t="s">
        <v>288</v>
      </c>
      <c r="AE20" s="404"/>
      <c r="AF20" s="403" t="s">
        <v>292</v>
      </c>
      <c r="AG20" s="404"/>
      <c r="AH20" s="227" t="s">
        <v>291</v>
      </c>
      <c r="AI20" s="230" t="s">
        <v>288</v>
      </c>
      <c r="AJ20" s="403" t="s">
        <v>295</v>
      </c>
      <c r="AK20" s="404"/>
      <c r="AM20" s="403" t="s">
        <v>288</v>
      </c>
      <c r="AN20" s="404"/>
      <c r="AO20" s="403" t="s">
        <v>292</v>
      </c>
      <c r="AP20" s="404"/>
      <c r="AQ20" s="227" t="s">
        <v>291</v>
      </c>
      <c r="AR20" s="230" t="s">
        <v>288</v>
      </c>
      <c r="AS20" s="403" t="s">
        <v>295</v>
      </c>
      <c r="AT20" s="404"/>
    </row>
    <row r="21" spans="1:46" x14ac:dyDescent="0.25">
      <c r="A21" s="415"/>
      <c r="B21" s="399"/>
      <c r="C21" s="238" t="s">
        <v>289</v>
      </c>
      <c r="D21" s="150" t="s">
        <v>290</v>
      </c>
      <c r="E21" s="238" t="s">
        <v>293</v>
      </c>
      <c r="F21" s="343" t="s">
        <v>294</v>
      </c>
      <c r="G21" s="405" t="s">
        <v>289</v>
      </c>
      <c r="H21" s="406"/>
      <c r="I21" s="238" t="s">
        <v>293</v>
      </c>
      <c r="J21" s="343" t="s">
        <v>294</v>
      </c>
      <c r="L21" s="238" t="s">
        <v>289</v>
      </c>
      <c r="M21" s="150" t="s">
        <v>290</v>
      </c>
      <c r="N21" s="238" t="s">
        <v>293</v>
      </c>
      <c r="O21" s="343" t="s">
        <v>294</v>
      </c>
      <c r="P21" s="405" t="s">
        <v>289</v>
      </c>
      <c r="Q21" s="406"/>
      <c r="R21" s="238" t="s">
        <v>293</v>
      </c>
      <c r="S21" s="343" t="s">
        <v>294</v>
      </c>
      <c r="U21" s="238" t="s">
        <v>289</v>
      </c>
      <c r="V21" s="150" t="s">
        <v>290</v>
      </c>
      <c r="W21" s="238" t="s">
        <v>293</v>
      </c>
      <c r="X21" s="343" t="s">
        <v>294</v>
      </c>
      <c r="Y21" s="405" t="s">
        <v>289</v>
      </c>
      <c r="Z21" s="406"/>
      <c r="AA21" s="238" t="s">
        <v>293</v>
      </c>
      <c r="AB21" s="343" t="s">
        <v>294</v>
      </c>
      <c r="AD21" s="238" t="s">
        <v>289</v>
      </c>
      <c r="AE21" s="150" t="s">
        <v>290</v>
      </c>
      <c r="AF21" s="238" t="s">
        <v>293</v>
      </c>
      <c r="AG21" s="343" t="s">
        <v>294</v>
      </c>
      <c r="AH21" s="405" t="s">
        <v>289</v>
      </c>
      <c r="AI21" s="406"/>
      <c r="AJ21" s="238" t="s">
        <v>293</v>
      </c>
      <c r="AK21" s="343" t="s">
        <v>294</v>
      </c>
      <c r="AM21" s="238" t="s">
        <v>289</v>
      </c>
      <c r="AN21" s="150" t="s">
        <v>290</v>
      </c>
      <c r="AO21" s="238" t="s">
        <v>293</v>
      </c>
      <c r="AP21" s="343" t="s">
        <v>294</v>
      </c>
      <c r="AQ21" s="405" t="s">
        <v>289</v>
      </c>
      <c r="AR21" s="406"/>
      <c r="AS21" s="238" t="s">
        <v>293</v>
      </c>
      <c r="AT21" s="343" t="s">
        <v>294</v>
      </c>
    </row>
    <row r="22" spans="1:46" x14ac:dyDescent="0.25">
      <c r="A22" s="21" t="s">
        <v>137</v>
      </c>
      <c r="B22" s="128"/>
      <c r="C22" s="177">
        <f>SUM(C23:C28)</f>
        <v>0</v>
      </c>
      <c r="D22" s="175">
        <f t="shared" ref="D22:H22" si="40">SUM(D23:D28)</f>
        <v>0</v>
      </c>
      <c r="E22" s="319">
        <f t="shared" ref="E22:E38" si="41">IFERROR(D22-C22,"-")</f>
        <v>0</v>
      </c>
      <c r="F22" s="322" t="str">
        <f t="shared" ref="F22:F38" si="42">IFERROR(D22/C22-1,"-")</f>
        <v>-</v>
      </c>
      <c r="G22" s="175">
        <f t="shared" si="40"/>
        <v>0</v>
      </c>
      <c r="H22" s="176">
        <f t="shared" si="40"/>
        <v>0</v>
      </c>
      <c r="I22" s="319">
        <f t="shared" ref="I22:I39" si="43">IFERROR(H22-G22,"-")</f>
        <v>0</v>
      </c>
      <c r="J22" s="322" t="str">
        <f t="shared" ref="J22:J39" si="44">IFERROR(H22/G22-1,"-")</f>
        <v>-</v>
      </c>
      <c r="L22" s="177">
        <f>SUM(L23:L28)</f>
        <v>0</v>
      </c>
      <c r="M22" s="175">
        <f t="shared" ref="M22" si="45">SUM(M23:M28)</f>
        <v>0</v>
      </c>
      <c r="N22" s="319">
        <f t="shared" ref="N22:N39" si="46">IFERROR(M22-L22,"-")</f>
        <v>0</v>
      </c>
      <c r="O22" s="322" t="str">
        <f t="shared" ref="O22:O39" si="47">IFERROR(M22/L22-1,"-")</f>
        <v>-</v>
      </c>
      <c r="P22" s="175">
        <f t="shared" ref="P22:Q22" si="48">SUM(P23:P28)</f>
        <v>0</v>
      </c>
      <c r="Q22" s="176">
        <f t="shared" si="48"/>
        <v>0</v>
      </c>
      <c r="R22" s="319">
        <f t="shared" ref="R22:R39" si="49">IFERROR(Q22-P22,"-")</f>
        <v>0</v>
      </c>
      <c r="S22" s="322" t="str">
        <f t="shared" ref="S22:S39" si="50">IFERROR(Q22/P22-1,"-")</f>
        <v>-</v>
      </c>
      <c r="U22" s="177">
        <f>SUM(U23:U28)</f>
        <v>0</v>
      </c>
      <c r="V22" s="175">
        <f t="shared" ref="V22" si="51">SUM(V23:V28)</f>
        <v>0</v>
      </c>
      <c r="W22" s="319">
        <f t="shared" ref="W22:W39" si="52">IFERROR(V22-U22,"-")</f>
        <v>0</v>
      </c>
      <c r="X22" s="322" t="str">
        <f t="shared" ref="X22:X39" si="53">IFERROR(V22/U22-1,"-")</f>
        <v>-</v>
      </c>
      <c r="Y22" s="175">
        <f t="shared" ref="Y22:Z22" si="54">SUM(Y23:Y28)</f>
        <v>0</v>
      </c>
      <c r="Z22" s="176">
        <f t="shared" si="54"/>
        <v>0</v>
      </c>
      <c r="AA22" s="319">
        <f t="shared" ref="AA22:AA39" si="55">IFERROR(Z22-Y22,"-")</f>
        <v>0</v>
      </c>
      <c r="AB22" s="322" t="str">
        <f t="shared" ref="AB22:AB39" si="56">IFERROR(Z22/Y22-1,"-")</f>
        <v>-</v>
      </c>
      <c r="AD22" s="177">
        <f>SUM(AD23:AD28)</f>
        <v>0</v>
      </c>
      <c r="AE22" s="175">
        <f t="shared" ref="AE22" si="57">SUM(AE23:AE28)</f>
        <v>0</v>
      </c>
      <c r="AF22" s="319">
        <f t="shared" ref="AF22:AF39" si="58">IFERROR(AE22-AD22,"-")</f>
        <v>0</v>
      </c>
      <c r="AG22" s="322" t="str">
        <f t="shared" ref="AG22:AG39" si="59">IFERROR(AE22/AD22-1,"-")</f>
        <v>-</v>
      </c>
      <c r="AH22" s="175">
        <f t="shared" ref="AH22:AI22" si="60">SUM(AH23:AH28)</f>
        <v>0</v>
      </c>
      <c r="AI22" s="176">
        <f t="shared" si="60"/>
        <v>0</v>
      </c>
      <c r="AJ22" s="319">
        <f t="shared" ref="AJ22:AJ39" si="61">IFERROR(AI22-AH22,"-")</f>
        <v>0</v>
      </c>
      <c r="AK22" s="322" t="str">
        <f t="shared" ref="AK22:AK39" si="62">IFERROR(AI22/AH22-1,"-")</f>
        <v>-</v>
      </c>
      <c r="AM22" s="177">
        <f>SUM(AM23:AM28)</f>
        <v>0</v>
      </c>
      <c r="AN22" s="175">
        <f t="shared" ref="AN22" si="63">SUM(AN23:AN28)</f>
        <v>0</v>
      </c>
      <c r="AO22" s="319">
        <f t="shared" ref="AO22:AO39" si="64">IFERROR(AN22-AM22,"-")</f>
        <v>0</v>
      </c>
      <c r="AP22" s="322" t="str">
        <f t="shared" ref="AP22:AP39" si="65">IFERROR(AN22/AM22-1,"-")</f>
        <v>-</v>
      </c>
      <c r="AQ22" s="175">
        <f t="shared" ref="AQ22:AR22" si="66">SUM(AQ23:AQ28)</f>
        <v>0</v>
      </c>
      <c r="AR22" s="176">
        <f t="shared" si="66"/>
        <v>0</v>
      </c>
      <c r="AS22" s="319">
        <f t="shared" ref="AS22:AS39" si="67">IFERROR(AR22-AQ22,"-")</f>
        <v>0</v>
      </c>
      <c r="AT22" s="322" t="str">
        <f t="shared" ref="AT22:AT39" si="68">IFERROR(AR22/AQ22-1,"-")</f>
        <v>-</v>
      </c>
    </row>
    <row r="23" spans="1:46" x14ac:dyDescent="0.25">
      <c r="A23" s="25" t="s">
        <v>1</v>
      </c>
      <c r="B23" s="86" t="str">
        <f>IFERROR(J23/(J$7+J$9),"-")</f>
        <v>-</v>
      </c>
      <c r="C23" s="246"/>
      <c r="D23" s="247"/>
      <c r="E23" s="320">
        <f t="shared" si="41"/>
        <v>0</v>
      </c>
      <c r="F23" s="323" t="str">
        <f t="shared" si="42"/>
        <v>-</v>
      </c>
      <c r="G23" s="271"/>
      <c r="H23" s="272"/>
      <c r="I23" s="320">
        <f t="shared" si="43"/>
        <v>0</v>
      </c>
      <c r="J23" s="323" t="str">
        <f t="shared" si="44"/>
        <v>-</v>
      </c>
      <c r="L23" s="246"/>
      <c r="M23" s="247"/>
      <c r="N23" s="320">
        <f t="shared" si="46"/>
        <v>0</v>
      </c>
      <c r="O23" s="323" t="str">
        <f t="shared" si="47"/>
        <v>-</v>
      </c>
      <c r="P23" s="271"/>
      <c r="Q23" s="272"/>
      <c r="R23" s="320">
        <f t="shared" si="49"/>
        <v>0</v>
      </c>
      <c r="S23" s="323" t="str">
        <f t="shared" si="50"/>
        <v>-</v>
      </c>
      <c r="U23" s="246"/>
      <c r="V23" s="247"/>
      <c r="W23" s="320">
        <f t="shared" si="52"/>
        <v>0</v>
      </c>
      <c r="X23" s="323" t="str">
        <f t="shared" si="53"/>
        <v>-</v>
      </c>
      <c r="Y23" s="271"/>
      <c r="Z23" s="272"/>
      <c r="AA23" s="320">
        <f t="shared" si="55"/>
        <v>0</v>
      </c>
      <c r="AB23" s="323" t="str">
        <f t="shared" si="56"/>
        <v>-</v>
      </c>
      <c r="AD23" s="246"/>
      <c r="AE23" s="247"/>
      <c r="AF23" s="320">
        <f t="shared" si="58"/>
        <v>0</v>
      </c>
      <c r="AG23" s="323" t="str">
        <f t="shared" si="59"/>
        <v>-</v>
      </c>
      <c r="AH23" s="271"/>
      <c r="AI23" s="272"/>
      <c r="AJ23" s="320">
        <f t="shared" si="61"/>
        <v>0</v>
      </c>
      <c r="AK23" s="323" t="str">
        <f t="shared" si="62"/>
        <v>-</v>
      </c>
      <c r="AM23" s="246"/>
      <c r="AN23" s="247"/>
      <c r="AO23" s="320">
        <f t="shared" si="64"/>
        <v>0</v>
      </c>
      <c r="AP23" s="323" t="str">
        <f t="shared" si="65"/>
        <v>-</v>
      </c>
      <c r="AQ23" s="271"/>
      <c r="AR23" s="272"/>
      <c r="AS23" s="320">
        <f t="shared" si="67"/>
        <v>0</v>
      </c>
      <c r="AT23" s="323" t="str">
        <f t="shared" si="68"/>
        <v>-</v>
      </c>
    </row>
    <row r="24" spans="1:46" x14ac:dyDescent="0.25">
      <c r="A24" s="25" t="s">
        <v>111</v>
      </c>
      <c r="B24" s="86" t="str">
        <f>IFERROR(J24/(J$7+J$9),"-")</f>
        <v>-</v>
      </c>
      <c r="C24" s="246"/>
      <c r="D24" s="247"/>
      <c r="E24" s="320">
        <f t="shared" si="41"/>
        <v>0</v>
      </c>
      <c r="F24" s="323" t="str">
        <f t="shared" si="42"/>
        <v>-</v>
      </c>
      <c r="G24" s="271"/>
      <c r="H24" s="272"/>
      <c r="I24" s="320">
        <f t="shared" si="43"/>
        <v>0</v>
      </c>
      <c r="J24" s="323" t="str">
        <f t="shared" si="44"/>
        <v>-</v>
      </c>
      <c r="L24" s="246"/>
      <c r="M24" s="247"/>
      <c r="N24" s="320">
        <f t="shared" si="46"/>
        <v>0</v>
      </c>
      <c r="O24" s="323" t="str">
        <f t="shared" si="47"/>
        <v>-</v>
      </c>
      <c r="P24" s="271"/>
      <c r="Q24" s="272"/>
      <c r="R24" s="320">
        <f t="shared" si="49"/>
        <v>0</v>
      </c>
      <c r="S24" s="323" t="str">
        <f t="shared" si="50"/>
        <v>-</v>
      </c>
      <c r="U24" s="246"/>
      <c r="V24" s="247"/>
      <c r="W24" s="320">
        <f t="shared" si="52"/>
        <v>0</v>
      </c>
      <c r="X24" s="323" t="str">
        <f t="shared" si="53"/>
        <v>-</v>
      </c>
      <c r="Y24" s="271"/>
      <c r="Z24" s="272"/>
      <c r="AA24" s="320">
        <f t="shared" si="55"/>
        <v>0</v>
      </c>
      <c r="AB24" s="323" t="str">
        <f t="shared" si="56"/>
        <v>-</v>
      </c>
      <c r="AD24" s="246"/>
      <c r="AE24" s="247"/>
      <c r="AF24" s="320">
        <f t="shared" si="58"/>
        <v>0</v>
      </c>
      <c r="AG24" s="323" t="str">
        <f t="shared" si="59"/>
        <v>-</v>
      </c>
      <c r="AH24" s="271"/>
      <c r="AI24" s="272"/>
      <c r="AJ24" s="320">
        <f t="shared" si="61"/>
        <v>0</v>
      </c>
      <c r="AK24" s="323" t="str">
        <f t="shared" si="62"/>
        <v>-</v>
      </c>
      <c r="AM24" s="246"/>
      <c r="AN24" s="247"/>
      <c r="AO24" s="320">
        <f t="shared" si="64"/>
        <v>0</v>
      </c>
      <c r="AP24" s="323" t="str">
        <f t="shared" si="65"/>
        <v>-</v>
      </c>
      <c r="AQ24" s="271"/>
      <c r="AR24" s="272"/>
      <c r="AS24" s="320">
        <f t="shared" si="67"/>
        <v>0</v>
      </c>
      <c r="AT24" s="323" t="str">
        <f t="shared" si="68"/>
        <v>-</v>
      </c>
    </row>
    <row r="25" spans="1:46" x14ac:dyDescent="0.25">
      <c r="A25" s="25" t="s">
        <v>2</v>
      </c>
      <c r="B25" s="86" t="str">
        <f>IFERROR(J25/(J$7+J$9),"-")</f>
        <v>-</v>
      </c>
      <c r="C25" s="246"/>
      <c r="D25" s="247"/>
      <c r="E25" s="320">
        <f t="shared" si="41"/>
        <v>0</v>
      </c>
      <c r="F25" s="323" t="str">
        <f t="shared" si="42"/>
        <v>-</v>
      </c>
      <c r="G25" s="271"/>
      <c r="H25" s="272"/>
      <c r="I25" s="320">
        <f t="shared" si="43"/>
        <v>0</v>
      </c>
      <c r="J25" s="323" t="str">
        <f t="shared" si="44"/>
        <v>-</v>
      </c>
      <c r="L25" s="246"/>
      <c r="M25" s="247"/>
      <c r="N25" s="320">
        <f t="shared" si="46"/>
        <v>0</v>
      </c>
      <c r="O25" s="323" t="str">
        <f t="shared" si="47"/>
        <v>-</v>
      </c>
      <c r="P25" s="271"/>
      <c r="Q25" s="272"/>
      <c r="R25" s="320">
        <f t="shared" si="49"/>
        <v>0</v>
      </c>
      <c r="S25" s="323" t="str">
        <f t="shared" si="50"/>
        <v>-</v>
      </c>
      <c r="U25" s="246"/>
      <c r="V25" s="247"/>
      <c r="W25" s="320">
        <f t="shared" si="52"/>
        <v>0</v>
      </c>
      <c r="X25" s="323" t="str">
        <f t="shared" si="53"/>
        <v>-</v>
      </c>
      <c r="Y25" s="271"/>
      <c r="Z25" s="272"/>
      <c r="AA25" s="320">
        <f t="shared" si="55"/>
        <v>0</v>
      </c>
      <c r="AB25" s="323" t="str">
        <f t="shared" si="56"/>
        <v>-</v>
      </c>
      <c r="AD25" s="246"/>
      <c r="AE25" s="247"/>
      <c r="AF25" s="320">
        <f t="shared" si="58"/>
        <v>0</v>
      </c>
      <c r="AG25" s="323" t="str">
        <f t="shared" si="59"/>
        <v>-</v>
      </c>
      <c r="AH25" s="271"/>
      <c r="AI25" s="272"/>
      <c r="AJ25" s="320">
        <f t="shared" si="61"/>
        <v>0</v>
      </c>
      <c r="AK25" s="323" t="str">
        <f t="shared" si="62"/>
        <v>-</v>
      </c>
      <c r="AM25" s="246"/>
      <c r="AN25" s="247"/>
      <c r="AO25" s="320">
        <f t="shared" si="64"/>
        <v>0</v>
      </c>
      <c r="AP25" s="323" t="str">
        <f t="shared" si="65"/>
        <v>-</v>
      </c>
      <c r="AQ25" s="271"/>
      <c r="AR25" s="272"/>
      <c r="AS25" s="320">
        <f t="shared" si="67"/>
        <v>0</v>
      </c>
      <c r="AT25" s="323" t="str">
        <f t="shared" si="68"/>
        <v>-</v>
      </c>
    </row>
    <row r="26" spans="1:46" x14ac:dyDescent="0.25">
      <c r="A26" s="138" t="s">
        <v>243</v>
      </c>
      <c r="B26" s="270" t="str">
        <f>IFERROR(J26/J$11,"-")</f>
        <v>-</v>
      </c>
      <c r="C26" s="275"/>
      <c r="D26" s="271"/>
      <c r="E26" s="320">
        <f t="shared" si="41"/>
        <v>0</v>
      </c>
      <c r="F26" s="323" t="str">
        <f t="shared" si="42"/>
        <v>-</v>
      </c>
      <c r="G26" s="271"/>
      <c r="H26" s="272"/>
      <c r="I26" s="320">
        <f t="shared" si="43"/>
        <v>0</v>
      </c>
      <c r="J26" s="323" t="str">
        <f t="shared" si="44"/>
        <v>-</v>
      </c>
      <c r="L26" s="275"/>
      <c r="M26" s="271"/>
      <c r="N26" s="320">
        <f t="shared" si="46"/>
        <v>0</v>
      </c>
      <c r="O26" s="323" t="str">
        <f t="shared" si="47"/>
        <v>-</v>
      </c>
      <c r="P26" s="271"/>
      <c r="Q26" s="272"/>
      <c r="R26" s="320">
        <f t="shared" si="49"/>
        <v>0</v>
      </c>
      <c r="S26" s="323" t="str">
        <f t="shared" si="50"/>
        <v>-</v>
      </c>
      <c r="U26" s="275"/>
      <c r="V26" s="271"/>
      <c r="W26" s="320">
        <f t="shared" si="52"/>
        <v>0</v>
      </c>
      <c r="X26" s="323" t="str">
        <f t="shared" si="53"/>
        <v>-</v>
      </c>
      <c r="Y26" s="271"/>
      <c r="Z26" s="272"/>
      <c r="AA26" s="320">
        <f t="shared" si="55"/>
        <v>0</v>
      </c>
      <c r="AB26" s="323" t="str">
        <f t="shared" si="56"/>
        <v>-</v>
      </c>
      <c r="AD26" s="275"/>
      <c r="AE26" s="271"/>
      <c r="AF26" s="320">
        <f t="shared" si="58"/>
        <v>0</v>
      </c>
      <c r="AG26" s="323" t="str">
        <f t="shared" si="59"/>
        <v>-</v>
      </c>
      <c r="AH26" s="271"/>
      <c r="AI26" s="272"/>
      <c r="AJ26" s="320">
        <f t="shared" si="61"/>
        <v>0</v>
      </c>
      <c r="AK26" s="323" t="str">
        <f t="shared" si="62"/>
        <v>-</v>
      </c>
      <c r="AM26" s="275"/>
      <c r="AN26" s="271"/>
      <c r="AO26" s="320">
        <f t="shared" si="64"/>
        <v>0</v>
      </c>
      <c r="AP26" s="323" t="str">
        <f t="shared" si="65"/>
        <v>-</v>
      </c>
      <c r="AQ26" s="271"/>
      <c r="AR26" s="272"/>
      <c r="AS26" s="320">
        <f t="shared" si="67"/>
        <v>0</v>
      </c>
      <c r="AT26" s="323" t="str">
        <f t="shared" si="68"/>
        <v>-</v>
      </c>
    </row>
    <row r="27" spans="1:46" x14ac:dyDescent="0.25">
      <c r="A27" s="138" t="s">
        <v>302</v>
      </c>
      <c r="B27" s="270" t="str">
        <f>IFERROR(J27/J$13,"-")</f>
        <v>-</v>
      </c>
      <c r="C27" s="275"/>
      <c r="D27" s="271"/>
      <c r="E27" s="320">
        <f t="shared" ref="E27" si="69">IFERROR(D27-C27,"-")</f>
        <v>0</v>
      </c>
      <c r="F27" s="323" t="str">
        <f t="shared" ref="F27" si="70">IFERROR(D27/C27-1,"-")</f>
        <v>-</v>
      </c>
      <c r="G27" s="271"/>
      <c r="H27" s="272"/>
      <c r="I27" s="320">
        <f t="shared" ref="I27" si="71">IFERROR(H27-G27,"-")</f>
        <v>0</v>
      </c>
      <c r="J27" s="323" t="str">
        <f t="shared" ref="J27" si="72">IFERROR(H27/G27-1,"-")</f>
        <v>-</v>
      </c>
      <c r="L27" s="275"/>
      <c r="M27" s="271"/>
      <c r="N27" s="320">
        <f t="shared" ref="N27" si="73">IFERROR(M27-L27,"-")</f>
        <v>0</v>
      </c>
      <c r="O27" s="323" t="str">
        <f t="shared" ref="O27" si="74">IFERROR(M27/L27-1,"-")</f>
        <v>-</v>
      </c>
      <c r="P27" s="271"/>
      <c r="Q27" s="272"/>
      <c r="R27" s="320">
        <f t="shared" ref="R27" si="75">IFERROR(Q27-P27,"-")</f>
        <v>0</v>
      </c>
      <c r="S27" s="323" t="str">
        <f t="shared" ref="S27" si="76">IFERROR(Q27/P27-1,"-")</f>
        <v>-</v>
      </c>
      <c r="U27" s="275"/>
      <c r="V27" s="271"/>
      <c r="W27" s="320">
        <f t="shared" ref="W27" si="77">IFERROR(V27-U27,"-")</f>
        <v>0</v>
      </c>
      <c r="X27" s="323" t="str">
        <f t="shared" ref="X27" si="78">IFERROR(V27/U27-1,"-")</f>
        <v>-</v>
      </c>
      <c r="Y27" s="271"/>
      <c r="Z27" s="272"/>
      <c r="AA27" s="320">
        <f t="shared" ref="AA27" si="79">IFERROR(Z27-Y27,"-")</f>
        <v>0</v>
      </c>
      <c r="AB27" s="323" t="str">
        <f t="shared" ref="AB27" si="80">IFERROR(Z27/Y27-1,"-")</f>
        <v>-</v>
      </c>
      <c r="AD27" s="275"/>
      <c r="AE27" s="271"/>
      <c r="AF27" s="320">
        <f t="shared" ref="AF27" si="81">IFERROR(AE27-AD27,"-")</f>
        <v>0</v>
      </c>
      <c r="AG27" s="323" t="str">
        <f t="shared" ref="AG27" si="82">IFERROR(AE27/AD27-1,"-")</f>
        <v>-</v>
      </c>
      <c r="AH27" s="271"/>
      <c r="AI27" s="272"/>
      <c r="AJ27" s="320">
        <f t="shared" ref="AJ27" si="83">IFERROR(AI27-AH27,"-")</f>
        <v>0</v>
      </c>
      <c r="AK27" s="323" t="str">
        <f t="shared" ref="AK27" si="84">IFERROR(AI27/AH27-1,"-")</f>
        <v>-</v>
      </c>
      <c r="AM27" s="275"/>
      <c r="AN27" s="271"/>
      <c r="AO27" s="320">
        <f t="shared" ref="AO27" si="85">IFERROR(AN27-AM27,"-")</f>
        <v>0</v>
      </c>
      <c r="AP27" s="323" t="str">
        <f t="shared" ref="AP27" si="86">IFERROR(AN27/AM27-1,"-")</f>
        <v>-</v>
      </c>
      <c r="AQ27" s="271"/>
      <c r="AR27" s="272"/>
      <c r="AS27" s="320">
        <f t="shared" ref="AS27" si="87">IFERROR(AR27-AQ27,"-")</f>
        <v>0</v>
      </c>
      <c r="AT27" s="323" t="str">
        <f t="shared" ref="AT27" si="88">IFERROR(AR27/AQ27-1,"-")</f>
        <v>-</v>
      </c>
    </row>
    <row r="28" spans="1:46" x14ac:dyDescent="0.25">
      <c r="A28" s="138" t="s">
        <v>251</v>
      </c>
      <c r="B28" s="270" t="str">
        <f>IFERROR(J28/J$15,"-")</f>
        <v>-</v>
      </c>
      <c r="C28" s="275"/>
      <c r="D28" s="271"/>
      <c r="E28" s="320">
        <f t="shared" si="41"/>
        <v>0</v>
      </c>
      <c r="F28" s="323" t="str">
        <f t="shared" si="42"/>
        <v>-</v>
      </c>
      <c r="G28" s="271"/>
      <c r="H28" s="272"/>
      <c r="I28" s="320">
        <f t="shared" si="43"/>
        <v>0</v>
      </c>
      <c r="J28" s="323" t="str">
        <f t="shared" si="44"/>
        <v>-</v>
      </c>
      <c r="L28" s="275"/>
      <c r="M28" s="271"/>
      <c r="N28" s="320">
        <f t="shared" si="46"/>
        <v>0</v>
      </c>
      <c r="O28" s="323" t="str">
        <f t="shared" si="47"/>
        <v>-</v>
      </c>
      <c r="P28" s="271"/>
      <c r="Q28" s="272"/>
      <c r="R28" s="320">
        <f t="shared" si="49"/>
        <v>0</v>
      </c>
      <c r="S28" s="323" t="str">
        <f t="shared" si="50"/>
        <v>-</v>
      </c>
      <c r="U28" s="275"/>
      <c r="V28" s="271"/>
      <c r="W28" s="320">
        <f t="shared" si="52"/>
        <v>0</v>
      </c>
      <c r="X28" s="323" t="str">
        <f t="shared" si="53"/>
        <v>-</v>
      </c>
      <c r="Y28" s="271"/>
      <c r="Z28" s="272"/>
      <c r="AA28" s="320">
        <f t="shared" si="55"/>
        <v>0</v>
      </c>
      <c r="AB28" s="323" t="str">
        <f t="shared" si="56"/>
        <v>-</v>
      </c>
      <c r="AD28" s="275"/>
      <c r="AE28" s="271"/>
      <c r="AF28" s="320">
        <f t="shared" si="58"/>
        <v>0</v>
      </c>
      <c r="AG28" s="323" t="str">
        <f t="shared" si="59"/>
        <v>-</v>
      </c>
      <c r="AH28" s="271"/>
      <c r="AI28" s="272"/>
      <c r="AJ28" s="320">
        <f t="shared" si="61"/>
        <v>0</v>
      </c>
      <c r="AK28" s="323" t="str">
        <f t="shared" si="62"/>
        <v>-</v>
      </c>
      <c r="AM28" s="275"/>
      <c r="AN28" s="271"/>
      <c r="AO28" s="320">
        <f t="shared" si="64"/>
        <v>0</v>
      </c>
      <c r="AP28" s="323" t="str">
        <f t="shared" si="65"/>
        <v>-</v>
      </c>
      <c r="AQ28" s="271"/>
      <c r="AR28" s="272"/>
      <c r="AS28" s="320">
        <f t="shared" si="67"/>
        <v>0</v>
      </c>
      <c r="AT28" s="323" t="str">
        <f t="shared" si="68"/>
        <v>-</v>
      </c>
    </row>
    <row r="29" spans="1:46" x14ac:dyDescent="0.25">
      <c r="A29" s="88" t="s">
        <v>107</v>
      </c>
      <c r="B29" s="131"/>
      <c r="C29" s="177">
        <f>SUM(C30:C38)</f>
        <v>0</v>
      </c>
      <c r="D29" s="175">
        <f t="shared" ref="D29:H29" si="89">SUM(D30:D38)</f>
        <v>0</v>
      </c>
      <c r="E29" s="319">
        <f t="shared" si="41"/>
        <v>0</v>
      </c>
      <c r="F29" s="322" t="str">
        <f t="shared" si="42"/>
        <v>-</v>
      </c>
      <c r="G29" s="175">
        <f t="shared" si="89"/>
        <v>0</v>
      </c>
      <c r="H29" s="176">
        <f t="shared" si="89"/>
        <v>0</v>
      </c>
      <c r="I29" s="319">
        <f t="shared" si="43"/>
        <v>0</v>
      </c>
      <c r="J29" s="322" t="str">
        <f t="shared" si="44"/>
        <v>-</v>
      </c>
      <c r="L29" s="177">
        <f>SUM(L30:L38)</f>
        <v>0</v>
      </c>
      <c r="M29" s="175">
        <f t="shared" ref="M29" si="90">SUM(M30:M38)</f>
        <v>0</v>
      </c>
      <c r="N29" s="319">
        <f t="shared" si="46"/>
        <v>0</v>
      </c>
      <c r="O29" s="322" t="str">
        <f t="shared" si="47"/>
        <v>-</v>
      </c>
      <c r="P29" s="175">
        <f t="shared" ref="P29:Q29" si="91">SUM(P30:P38)</f>
        <v>0</v>
      </c>
      <c r="Q29" s="176">
        <f t="shared" si="91"/>
        <v>0</v>
      </c>
      <c r="R29" s="319">
        <f t="shared" si="49"/>
        <v>0</v>
      </c>
      <c r="S29" s="322" t="str">
        <f t="shared" si="50"/>
        <v>-</v>
      </c>
      <c r="U29" s="177">
        <f>SUM(U30:U38)</f>
        <v>0</v>
      </c>
      <c r="V29" s="175">
        <f t="shared" ref="V29" si="92">SUM(V30:V38)</f>
        <v>0</v>
      </c>
      <c r="W29" s="319">
        <f t="shared" si="52"/>
        <v>0</v>
      </c>
      <c r="X29" s="322" t="str">
        <f t="shared" si="53"/>
        <v>-</v>
      </c>
      <c r="Y29" s="175">
        <f t="shared" ref="Y29:Z29" si="93">SUM(Y30:Y38)</f>
        <v>0</v>
      </c>
      <c r="Z29" s="176">
        <f t="shared" si="93"/>
        <v>0</v>
      </c>
      <c r="AA29" s="319">
        <f t="shared" si="55"/>
        <v>0</v>
      </c>
      <c r="AB29" s="322" t="str">
        <f t="shared" si="56"/>
        <v>-</v>
      </c>
      <c r="AD29" s="177">
        <f>SUM(AD30:AD38)</f>
        <v>0</v>
      </c>
      <c r="AE29" s="175">
        <f t="shared" ref="AE29" si="94">SUM(AE30:AE38)</f>
        <v>0</v>
      </c>
      <c r="AF29" s="319">
        <f t="shared" si="58"/>
        <v>0</v>
      </c>
      <c r="AG29" s="322" t="str">
        <f t="shared" si="59"/>
        <v>-</v>
      </c>
      <c r="AH29" s="175">
        <f t="shared" ref="AH29:AI29" si="95">SUM(AH30:AH38)</f>
        <v>0</v>
      </c>
      <c r="AI29" s="176">
        <f t="shared" si="95"/>
        <v>0</v>
      </c>
      <c r="AJ29" s="319">
        <f t="shared" si="61"/>
        <v>0</v>
      </c>
      <c r="AK29" s="322" t="str">
        <f t="shared" si="62"/>
        <v>-</v>
      </c>
      <c r="AM29" s="177">
        <f>SUM(AM30:AM38)</f>
        <v>0</v>
      </c>
      <c r="AN29" s="175">
        <f t="shared" ref="AN29" si="96">SUM(AN30:AN38)</f>
        <v>0</v>
      </c>
      <c r="AO29" s="319">
        <f t="shared" si="64"/>
        <v>0</v>
      </c>
      <c r="AP29" s="322" t="str">
        <f t="shared" si="65"/>
        <v>-</v>
      </c>
      <c r="AQ29" s="175">
        <f t="shared" ref="AQ29:AR29" si="97">SUM(AQ30:AQ38)</f>
        <v>0</v>
      </c>
      <c r="AR29" s="176">
        <f t="shared" si="97"/>
        <v>0</v>
      </c>
      <c r="AS29" s="319">
        <f t="shared" si="67"/>
        <v>0</v>
      </c>
      <c r="AT29" s="322" t="str">
        <f t="shared" si="68"/>
        <v>-</v>
      </c>
    </row>
    <row r="30" spans="1:46" x14ac:dyDescent="0.25">
      <c r="A30" s="34" t="s">
        <v>3</v>
      </c>
      <c r="B30" s="7"/>
      <c r="C30" s="246"/>
      <c r="D30" s="247"/>
      <c r="E30" s="320">
        <f t="shared" si="41"/>
        <v>0</v>
      </c>
      <c r="F30" s="323" t="str">
        <f t="shared" si="42"/>
        <v>-</v>
      </c>
      <c r="G30" s="271"/>
      <c r="H30" s="272"/>
      <c r="I30" s="320">
        <f t="shared" si="43"/>
        <v>0</v>
      </c>
      <c r="J30" s="323" t="str">
        <f t="shared" si="44"/>
        <v>-</v>
      </c>
      <c r="L30" s="246"/>
      <c r="M30" s="247"/>
      <c r="N30" s="320">
        <f t="shared" si="46"/>
        <v>0</v>
      </c>
      <c r="O30" s="323" t="str">
        <f t="shared" si="47"/>
        <v>-</v>
      </c>
      <c r="P30" s="271"/>
      <c r="Q30" s="272"/>
      <c r="R30" s="320">
        <f t="shared" si="49"/>
        <v>0</v>
      </c>
      <c r="S30" s="323" t="str">
        <f t="shared" si="50"/>
        <v>-</v>
      </c>
      <c r="U30" s="246"/>
      <c r="V30" s="247"/>
      <c r="W30" s="320">
        <f t="shared" si="52"/>
        <v>0</v>
      </c>
      <c r="X30" s="323" t="str">
        <f t="shared" si="53"/>
        <v>-</v>
      </c>
      <c r="Y30" s="271"/>
      <c r="Z30" s="272"/>
      <c r="AA30" s="320">
        <f t="shared" si="55"/>
        <v>0</v>
      </c>
      <c r="AB30" s="323" t="str">
        <f t="shared" si="56"/>
        <v>-</v>
      </c>
      <c r="AD30" s="246"/>
      <c r="AE30" s="247"/>
      <c r="AF30" s="320">
        <f t="shared" si="58"/>
        <v>0</v>
      </c>
      <c r="AG30" s="323" t="str">
        <f t="shared" si="59"/>
        <v>-</v>
      </c>
      <c r="AH30" s="271"/>
      <c r="AI30" s="272"/>
      <c r="AJ30" s="320">
        <f t="shared" si="61"/>
        <v>0</v>
      </c>
      <c r="AK30" s="323" t="str">
        <f t="shared" si="62"/>
        <v>-</v>
      </c>
      <c r="AM30" s="246"/>
      <c r="AN30" s="247"/>
      <c r="AO30" s="320">
        <f t="shared" si="64"/>
        <v>0</v>
      </c>
      <c r="AP30" s="323" t="str">
        <f t="shared" si="65"/>
        <v>-</v>
      </c>
      <c r="AQ30" s="271"/>
      <c r="AR30" s="272"/>
      <c r="AS30" s="320">
        <f t="shared" si="67"/>
        <v>0</v>
      </c>
      <c r="AT30" s="323" t="str">
        <f t="shared" si="68"/>
        <v>-</v>
      </c>
    </row>
    <row r="31" spans="1:46" x14ac:dyDescent="0.25">
      <c r="A31" s="25" t="s">
        <v>110</v>
      </c>
      <c r="B31" s="86"/>
      <c r="C31" s="246"/>
      <c r="D31" s="247"/>
      <c r="E31" s="320">
        <f t="shared" si="41"/>
        <v>0</v>
      </c>
      <c r="F31" s="323" t="str">
        <f t="shared" si="42"/>
        <v>-</v>
      </c>
      <c r="G31" s="271"/>
      <c r="H31" s="272"/>
      <c r="I31" s="320">
        <f t="shared" si="43"/>
        <v>0</v>
      </c>
      <c r="J31" s="323" t="str">
        <f t="shared" si="44"/>
        <v>-</v>
      </c>
      <c r="L31" s="246"/>
      <c r="M31" s="247"/>
      <c r="N31" s="320">
        <f t="shared" si="46"/>
        <v>0</v>
      </c>
      <c r="O31" s="323" t="str">
        <f t="shared" si="47"/>
        <v>-</v>
      </c>
      <c r="P31" s="271"/>
      <c r="Q31" s="272"/>
      <c r="R31" s="320">
        <f t="shared" si="49"/>
        <v>0</v>
      </c>
      <c r="S31" s="323" t="str">
        <f t="shared" si="50"/>
        <v>-</v>
      </c>
      <c r="U31" s="246"/>
      <c r="V31" s="247"/>
      <c r="W31" s="320">
        <f t="shared" si="52"/>
        <v>0</v>
      </c>
      <c r="X31" s="323" t="str">
        <f t="shared" si="53"/>
        <v>-</v>
      </c>
      <c r="Y31" s="271"/>
      <c r="Z31" s="272"/>
      <c r="AA31" s="320">
        <f t="shared" si="55"/>
        <v>0</v>
      </c>
      <c r="AB31" s="323" t="str">
        <f t="shared" si="56"/>
        <v>-</v>
      </c>
      <c r="AD31" s="246"/>
      <c r="AE31" s="247"/>
      <c r="AF31" s="320">
        <f t="shared" si="58"/>
        <v>0</v>
      </c>
      <c r="AG31" s="323" t="str">
        <f t="shared" si="59"/>
        <v>-</v>
      </c>
      <c r="AH31" s="271"/>
      <c r="AI31" s="272"/>
      <c r="AJ31" s="320">
        <f t="shared" si="61"/>
        <v>0</v>
      </c>
      <c r="AK31" s="323" t="str">
        <f t="shared" si="62"/>
        <v>-</v>
      </c>
      <c r="AM31" s="246"/>
      <c r="AN31" s="247"/>
      <c r="AO31" s="320">
        <f t="shared" si="64"/>
        <v>0</v>
      </c>
      <c r="AP31" s="323" t="str">
        <f t="shared" si="65"/>
        <v>-</v>
      </c>
      <c r="AQ31" s="271"/>
      <c r="AR31" s="272"/>
      <c r="AS31" s="320">
        <f t="shared" si="67"/>
        <v>0</v>
      </c>
      <c r="AT31" s="323" t="str">
        <f t="shared" si="68"/>
        <v>-</v>
      </c>
    </row>
    <row r="32" spans="1:46" x14ac:dyDescent="0.25">
      <c r="A32" s="25" t="s">
        <v>4</v>
      </c>
      <c r="B32" s="86"/>
      <c r="C32" s="246"/>
      <c r="D32" s="247"/>
      <c r="E32" s="320">
        <f t="shared" si="41"/>
        <v>0</v>
      </c>
      <c r="F32" s="323" t="str">
        <f t="shared" si="42"/>
        <v>-</v>
      </c>
      <c r="G32" s="271"/>
      <c r="H32" s="272"/>
      <c r="I32" s="320">
        <f t="shared" si="43"/>
        <v>0</v>
      </c>
      <c r="J32" s="323" t="str">
        <f t="shared" si="44"/>
        <v>-</v>
      </c>
      <c r="L32" s="246"/>
      <c r="M32" s="247"/>
      <c r="N32" s="320">
        <f t="shared" si="46"/>
        <v>0</v>
      </c>
      <c r="O32" s="323" t="str">
        <f t="shared" si="47"/>
        <v>-</v>
      </c>
      <c r="P32" s="271"/>
      <c r="Q32" s="272"/>
      <c r="R32" s="320">
        <f t="shared" si="49"/>
        <v>0</v>
      </c>
      <c r="S32" s="323" t="str">
        <f t="shared" si="50"/>
        <v>-</v>
      </c>
      <c r="U32" s="246"/>
      <c r="V32" s="247"/>
      <c r="W32" s="320">
        <f t="shared" si="52"/>
        <v>0</v>
      </c>
      <c r="X32" s="323" t="str">
        <f t="shared" si="53"/>
        <v>-</v>
      </c>
      <c r="Y32" s="271"/>
      <c r="Z32" s="272"/>
      <c r="AA32" s="320">
        <f t="shared" si="55"/>
        <v>0</v>
      </c>
      <c r="AB32" s="323" t="str">
        <f t="shared" si="56"/>
        <v>-</v>
      </c>
      <c r="AD32" s="246"/>
      <c r="AE32" s="247"/>
      <c r="AF32" s="320">
        <f t="shared" si="58"/>
        <v>0</v>
      </c>
      <c r="AG32" s="323" t="str">
        <f t="shared" si="59"/>
        <v>-</v>
      </c>
      <c r="AH32" s="271"/>
      <c r="AI32" s="272"/>
      <c r="AJ32" s="320">
        <f t="shared" si="61"/>
        <v>0</v>
      </c>
      <c r="AK32" s="323" t="str">
        <f t="shared" si="62"/>
        <v>-</v>
      </c>
      <c r="AM32" s="246"/>
      <c r="AN32" s="247"/>
      <c r="AO32" s="320">
        <f t="shared" si="64"/>
        <v>0</v>
      </c>
      <c r="AP32" s="323" t="str">
        <f t="shared" si="65"/>
        <v>-</v>
      </c>
      <c r="AQ32" s="271"/>
      <c r="AR32" s="272"/>
      <c r="AS32" s="320">
        <f t="shared" si="67"/>
        <v>0</v>
      </c>
      <c r="AT32" s="323" t="str">
        <f t="shared" si="68"/>
        <v>-</v>
      </c>
    </row>
    <row r="33" spans="1:46" x14ac:dyDescent="0.25">
      <c r="A33" s="25" t="s">
        <v>5</v>
      </c>
      <c r="B33" s="86"/>
      <c r="C33" s="246"/>
      <c r="D33" s="247"/>
      <c r="E33" s="320">
        <f t="shared" si="41"/>
        <v>0</v>
      </c>
      <c r="F33" s="323" t="str">
        <f t="shared" si="42"/>
        <v>-</v>
      </c>
      <c r="G33" s="271"/>
      <c r="H33" s="272"/>
      <c r="I33" s="320">
        <f t="shared" si="43"/>
        <v>0</v>
      </c>
      <c r="J33" s="323" t="str">
        <f t="shared" si="44"/>
        <v>-</v>
      </c>
      <c r="L33" s="246"/>
      <c r="M33" s="247"/>
      <c r="N33" s="320">
        <f t="shared" si="46"/>
        <v>0</v>
      </c>
      <c r="O33" s="323" t="str">
        <f t="shared" si="47"/>
        <v>-</v>
      </c>
      <c r="P33" s="271"/>
      <c r="Q33" s="272"/>
      <c r="R33" s="320">
        <f t="shared" si="49"/>
        <v>0</v>
      </c>
      <c r="S33" s="323" t="str">
        <f t="shared" si="50"/>
        <v>-</v>
      </c>
      <c r="U33" s="246"/>
      <c r="V33" s="247"/>
      <c r="W33" s="320">
        <f t="shared" si="52"/>
        <v>0</v>
      </c>
      <c r="X33" s="323" t="str">
        <f t="shared" si="53"/>
        <v>-</v>
      </c>
      <c r="Y33" s="271"/>
      <c r="Z33" s="272"/>
      <c r="AA33" s="320">
        <f t="shared" si="55"/>
        <v>0</v>
      </c>
      <c r="AB33" s="323" t="str">
        <f t="shared" si="56"/>
        <v>-</v>
      </c>
      <c r="AD33" s="246"/>
      <c r="AE33" s="247"/>
      <c r="AF33" s="320">
        <f t="shared" si="58"/>
        <v>0</v>
      </c>
      <c r="AG33" s="323" t="str">
        <f t="shared" si="59"/>
        <v>-</v>
      </c>
      <c r="AH33" s="271"/>
      <c r="AI33" s="272"/>
      <c r="AJ33" s="320">
        <f t="shared" si="61"/>
        <v>0</v>
      </c>
      <c r="AK33" s="323" t="str">
        <f t="shared" si="62"/>
        <v>-</v>
      </c>
      <c r="AM33" s="246"/>
      <c r="AN33" s="247"/>
      <c r="AO33" s="320">
        <f t="shared" si="64"/>
        <v>0</v>
      </c>
      <c r="AP33" s="323" t="str">
        <f t="shared" si="65"/>
        <v>-</v>
      </c>
      <c r="AQ33" s="271"/>
      <c r="AR33" s="272"/>
      <c r="AS33" s="320">
        <f t="shared" si="67"/>
        <v>0</v>
      </c>
      <c r="AT33" s="323" t="str">
        <f t="shared" si="68"/>
        <v>-</v>
      </c>
    </row>
    <row r="34" spans="1:46" x14ac:dyDescent="0.25">
      <c r="A34" s="25" t="s">
        <v>115</v>
      </c>
      <c r="B34" s="86"/>
      <c r="C34" s="246"/>
      <c r="D34" s="247"/>
      <c r="E34" s="320">
        <f t="shared" si="41"/>
        <v>0</v>
      </c>
      <c r="F34" s="323" t="str">
        <f t="shared" si="42"/>
        <v>-</v>
      </c>
      <c r="G34" s="271"/>
      <c r="H34" s="272"/>
      <c r="I34" s="320">
        <f t="shared" si="43"/>
        <v>0</v>
      </c>
      <c r="J34" s="323" t="str">
        <f t="shared" si="44"/>
        <v>-</v>
      </c>
      <c r="L34" s="246"/>
      <c r="M34" s="247"/>
      <c r="N34" s="320">
        <f t="shared" si="46"/>
        <v>0</v>
      </c>
      <c r="O34" s="323" t="str">
        <f t="shared" si="47"/>
        <v>-</v>
      </c>
      <c r="P34" s="271"/>
      <c r="Q34" s="272"/>
      <c r="R34" s="320">
        <f t="shared" si="49"/>
        <v>0</v>
      </c>
      <c r="S34" s="323" t="str">
        <f t="shared" si="50"/>
        <v>-</v>
      </c>
      <c r="U34" s="246"/>
      <c r="V34" s="247"/>
      <c r="W34" s="320">
        <f t="shared" si="52"/>
        <v>0</v>
      </c>
      <c r="X34" s="323" t="str">
        <f t="shared" si="53"/>
        <v>-</v>
      </c>
      <c r="Y34" s="271"/>
      <c r="Z34" s="272"/>
      <c r="AA34" s="320">
        <f t="shared" si="55"/>
        <v>0</v>
      </c>
      <c r="AB34" s="323" t="str">
        <f t="shared" si="56"/>
        <v>-</v>
      </c>
      <c r="AD34" s="246"/>
      <c r="AE34" s="247"/>
      <c r="AF34" s="320">
        <f t="shared" si="58"/>
        <v>0</v>
      </c>
      <c r="AG34" s="323" t="str">
        <f t="shared" si="59"/>
        <v>-</v>
      </c>
      <c r="AH34" s="271"/>
      <c r="AI34" s="272"/>
      <c r="AJ34" s="320">
        <f t="shared" si="61"/>
        <v>0</v>
      </c>
      <c r="AK34" s="323" t="str">
        <f t="shared" si="62"/>
        <v>-</v>
      </c>
      <c r="AM34" s="246"/>
      <c r="AN34" s="247"/>
      <c r="AO34" s="320">
        <f t="shared" si="64"/>
        <v>0</v>
      </c>
      <c r="AP34" s="323" t="str">
        <f t="shared" si="65"/>
        <v>-</v>
      </c>
      <c r="AQ34" s="271"/>
      <c r="AR34" s="272"/>
      <c r="AS34" s="320">
        <f t="shared" si="67"/>
        <v>0</v>
      </c>
      <c r="AT34" s="323" t="str">
        <f t="shared" si="68"/>
        <v>-</v>
      </c>
    </row>
    <row r="35" spans="1:46" x14ac:dyDescent="0.25">
      <c r="A35" s="25" t="s">
        <v>118</v>
      </c>
      <c r="B35" s="86"/>
      <c r="C35" s="246"/>
      <c r="D35" s="247"/>
      <c r="E35" s="320">
        <f t="shared" si="41"/>
        <v>0</v>
      </c>
      <c r="F35" s="323" t="str">
        <f t="shared" si="42"/>
        <v>-</v>
      </c>
      <c r="G35" s="271"/>
      <c r="H35" s="272"/>
      <c r="I35" s="320">
        <f t="shared" si="43"/>
        <v>0</v>
      </c>
      <c r="J35" s="323" t="str">
        <f t="shared" si="44"/>
        <v>-</v>
      </c>
      <c r="L35" s="246"/>
      <c r="M35" s="247"/>
      <c r="N35" s="320">
        <f t="shared" si="46"/>
        <v>0</v>
      </c>
      <c r="O35" s="323" t="str">
        <f t="shared" si="47"/>
        <v>-</v>
      </c>
      <c r="P35" s="271"/>
      <c r="Q35" s="272"/>
      <c r="R35" s="320">
        <f t="shared" si="49"/>
        <v>0</v>
      </c>
      <c r="S35" s="323" t="str">
        <f t="shared" si="50"/>
        <v>-</v>
      </c>
      <c r="U35" s="246"/>
      <c r="V35" s="247"/>
      <c r="W35" s="320">
        <f t="shared" si="52"/>
        <v>0</v>
      </c>
      <c r="X35" s="323" t="str">
        <f t="shared" si="53"/>
        <v>-</v>
      </c>
      <c r="Y35" s="271"/>
      <c r="Z35" s="272"/>
      <c r="AA35" s="320">
        <f t="shared" si="55"/>
        <v>0</v>
      </c>
      <c r="AB35" s="323" t="str">
        <f t="shared" si="56"/>
        <v>-</v>
      </c>
      <c r="AD35" s="246"/>
      <c r="AE35" s="247"/>
      <c r="AF35" s="320">
        <f t="shared" si="58"/>
        <v>0</v>
      </c>
      <c r="AG35" s="323" t="str">
        <f t="shared" si="59"/>
        <v>-</v>
      </c>
      <c r="AH35" s="271"/>
      <c r="AI35" s="272"/>
      <c r="AJ35" s="320">
        <f t="shared" si="61"/>
        <v>0</v>
      </c>
      <c r="AK35" s="323" t="str">
        <f t="shared" si="62"/>
        <v>-</v>
      </c>
      <c r="AM35" s="246"/>
      <c r="AN35" s="247"/>
      <c r="AO35" s="320">
        <f t="shared" si="64"/>
        <v>0</v>
      </c>
      <c r="AP35" s="323" t="str">
        <f t="shared" si="65"/>
        <v>-</v>
      </c>
      <c r="AQ35" s="271"/>
      <c r="AR35" s="272"/>
      <c r="AS35" s="320">
        <f t="shared" si="67"/>
        <v>0</v>
      </c>
      <c r="AT35" s="323" t="str">
        <f t="shared" si="68"/>
        <v>-</v>
      </c>
    </row>
    <row r="36" spans="1:46" x14ac:dyDescent="0.25">
      <c r="A36" s="25" t="s">
        <v>6</v>
      </c>
      <c r="B36" s="86"/>
      <c r="C36" s="246"/>
      <c r="D36" s="247"/>
      <c r="E36" s="320">
        <f t="shared" si="41"/>
        <v>0</v>
      </c>
      <c r="F36" s="323" t="str">
        <f t="shared" si="42"/>
        <v>-</v>
      </c>
      <c r="G36" s="271"/>
      <c r="H36" s="272"/>
      <c r="I36" s="320">
        <f t="shared" si="43"/>
        <v>0</v>
      </c>
      <c r="J36" s="323" t="str">
        <f t="shared" si="44"/>
        <v>-</v>
      </c>
      <c r="L36" s="246"/>
      <c r="M36" s="247"/>
      <c r="N36" s="320">
        <f t="shared" si="46"/>
        <v>0</v>
      </c>
      <c r="O36" s="323" t="str">
        <f t="shared" si="47"/>
        <v>-</v>
      </c>
      <c r="P36" s="271"/>
      <c r="Q36" s="272"/>
      <c r="R36" s="320">
        <f t="shared" si="49"/>
        <v>0</v>
      </c>
      <c r="S36" s="323" t="str">
        <f t="shared" si="50"/>
        <v>-</v>
      </c>
      <c r="U36" s="246"/>
      <c r="V36" s="247"/>
      <c r="W36" s="320">
        <f t="shared" si="52"/>
        <v>0</v>
      </c>
      <c r="X36" s="323" t="str">
        <f t="shared" si="53"/>
        <v>-</v>
      </c>
      <c r="Y36" s="271"/>
      <c r="Z36" s="272"/>
      <c r="AA36" s="320">
        <f t="shared" si="55"/>
        <v>0</v>
      </c>
      <c r="AB36" s="323" t="str">
        <f t="shared" si="56"/>
        <v>-</v>
      </c>
      <c r="AD36" s="246"/>
      <c r="AE36" s="247"/>
      <c r="AF36" s="320">
        <f t="shared" si="58"/>
        <v>0</v>
      </c>
      <c r="AG36" s="323" t="str">
        <f t="shared" si="59"/>
        <v>-</v>
      </c>
      <c r="AH36" s="271"/>
      <c r="AI36" s="272"/>
      <c r="AJ36" s="320">
        <f t="shared" si="61"/>
        <v>0</v>
      </c>
      <c r="AK36" s="323" t="str">
        <f t="shared" si="62"/>
        <v>-</v>
      </c>
      <c r="AM36" s="246"/>
      <c r="AN36" s="247"/>
      <c r="AO36" s="320">
        <f t="shared" si="64"/>
        <v>0</v>
      </c>
      <c r="AP36" s="323" t="str">
        <f t="shared" si="65"/>
        <v>-</v>
      </c>
      <c r="AQ36" s="271"/>
      <c r="AR36" s="272"/>
      <c r="AS36" s="320">
        <f t="shared" si="67"/>
        <v>0</v>
      </c>
      <c r="AT36" s="323" t="str">
        <f t="shared" si="68"/>
        <v>-</v>
      </c>
    </row>
    <row r="37" spans="1:46" x14ac:dyDescent="0.25">
      <c r="A37" s="25" t="s">
        <v>261</v>
      </c>
      <c r="B37" s="86"/>
      <c r="C37" s="246"/>
      <c r="D37" s="247"/>
      <c r="E37" s="320">
        <f t="shared" si="41"/>
        <v>0</v>
      </c>
      <c r="F37" s="323" t="str">
        <f t="shared" si="42"/>
        <v>-</v>
      </c>
      <c r="G37" s="271"/>
      <c r="H37" s="272"/>
      <c r="I37" s="320">
        <f t="shared" si="43"/>
        <v>0</v>
      </c>
      <c r="J37" s="323" t="str">
        <f t="shared" si="44"/>
        <v>-</v>
      </c>
      <c r="L37" s="246"/>
      <c r="M37" s="247"/>
      <c r="N37" s="320">
        <f t="shared" si="46"/>
        <v>0</v>
      </c>
      <c r="O37" s="323" t="str">
        <f t="shared" si="47"/>
        <v>-</v>
      </c>
      <c r="P37" s="271"/>
      <c r="Q37" s="272"/>
      <c r="R37" s="320">
        <f t="shared" si="49"/>
        <v>0</v>
      </c>
      <c r="S37" s="323" t="str">
        <f t="shared" si="50"/>
        <v>-</v>
      </c>
      <c r="U37" s="246"/>
      <c r="V37" s="247"/>
      <c r="W37" s="320">
        <f t="shared" si="52"/>
        <v>0</v>
      </c>
      <c r="X37" s="323" t="str">
        <f t="shared" si="53"/>
        <v>-</v>
      </c>
      <c r="Y37" s="271"/>
      <c r="Z37" s="272"/>
      <c r="AA37" s="320">
        <f t="shared" si="55"/>
        <v>0</v>
      </c>
      <c r="AB37" s="323" t="str">
        <f t="shared" si="56"/>
        <v>-</v>
      </c>
      <c r="AD37" s="246"/>
      <c r="AE37" s="247"/>
      <c r="AF37" s="320">
        <f t="shared" si="58"/>
        <v>0</v>
      </c>
      <c r="AG37" s="323" t="str">
        <f t="shared" si="59"/>
        <v>-</v>
      </c>
      <c r="AH37" s="271"/>
      <c r="AI37" s="272"/>
      <c r="AJ37" s="320">
        <f t="shared" si="61"/>
        <v>0</v>
      </c>
      <c r="AK37" s="323" t="str">
        <f t="shared" si="62"/>
        <v>-</v>
      </c>
      <c r="AM37" s="246"/>
      <c r="AN37" s="247"/>
      <c r="AO37" s="320">
        <f t="shared" si="64"/>
        <v>0</v>
      </c>
      <c r="AP37" s="323" t="str">
        <f t="shared" si="65"/>
        <v>-</v>
      </c>
      <c r="AQ37" s="271"/>
      <c r="AR37" s="272"/>
      <c r="AS37" s="320">
        <f t="shared" si="67"/>
        <v>0</v>
      </c>
      <c r="AT37" s="323" t="str">
        <f t="shared" si="68"/>
        <v>-</v>
      </c>
    </row>
    <row r="38" spans="1:46" x14ac:dyDescent="0.25">
      <c r="A38" s="49" t="s">
        <v>262</v>
      </c>
      <c r="B38" s="14"/>
      <c r="C38" s="279"/>
      <c r="D38" s="252"/>
      <c r="E38" s="321">
        <f t="shared" si="41"/>
        <v>0</v>
      </c>
      <c r="F38" s="324" t="str">
        <f t="shared" si="42"/>
        <v>-</v>
      </c>
      <c r="G38" s="280"/>
      <c r="H38" s="281"/>
      <c r="I38" s="321">
        <f t="shared" si="43"/>
        <v>0</v>
      </c>
      <c r="J38" s="324" t="str">
        <f t="shared" si="44"/>
        <v>-</v>
      </c>
      <c r="L38" s="279"/>
      <c r="M38" s="252"/>
      <c r="N38" s="321">
        <f t="shared" si="46"/>
        <v>0</v>
      </c>
      <c r="O38" s="324" t="str">
        <f t="shared" si="47"/>
        <v>-</v>
      </c>
      <c r="P38" s="280"/>
      <c r="Q38" s="281"/>
      <c r="R38" s="321">
        <f t="shared" si="49"/>
        <v>0</v>
      </c>
      <c r="S38" s="324" t="str">
        <f t="shared" si="50"/>
        <v>-</v>
      </c>
      <c r="U38" s="279"/>
      <c r="V38" s="252"/>
      <c r="W38" s="321">
        <f t="shared" si="52"/>
        <v>0</v>
      </c>
      <c r="X38" s="324" t="str">
        <f t="shared" si="53"/>
        <v>-</v>
      </c>
      <c r="Y38" s="280"/>
      <c r="Z38" s="281"/>
      <c r="AA38" s="321">
        <f t="shared" si="55"/>
        <v>0</v>
      </c>
      <c r="AB38" s="324" t="str">
        <f t="shared" si="56"/>
        <v>-</v>
      </c>
      <c r="AD38" s="279"/>
      <c r="AE38" s="252"/>
      <c r="AF38" s="321">
        <f t="shared" si="58"/>
        <v>0</v>
      </c>
      <c r="AG38" s="324" t="str">
        <f t="shared" si="59"/>
        <v>-</v>
      </c>
      <c r="AH38" s="280"/>
      <c r="AI38" s="281"/>
      <c r="AJ38" s="321">
        <f t="shared" si="61"/>
        <v>0</v>
      </c>
      <c r="AK38" s="324" t="str">
        <f t="shared" si="62"/>
        <v>-</v>
      </c>
      <c r="AM38" s="279"/>
      <c r="AN38" s="252"/>
      <c r="AO38" s="321">
        <f t="shared" si="64"/>
        <v>0</v>
      </c>
      <c r="AP38" s="324" t="str">
        <f t="shared" si="65"/>
        <v>-</v>
      </c>
      <c r="AQ38" s="280"/>
      <c r="AR38" s="281"/>
      <c r="AS38" s="321">
        <f t="shared" si="67"/>
        <v>0</v>
      </c>
      <c r="AT38" s="324" t="str">
        <f t="shared" si="68"/>
        <v>-</v>
      </c>
    </row>
    <row r="39" spans="1:46" ht="13.15" customHeight="1" x14ac:dyDescent="0.25">
      <c r="A39" s="85" t="s">
        <v>252</v>
      </c>
      <c r="B39" s="52"/>
      <c r="C39" s="55">
        <f>C22+C29</f>
        <v>0</v>
      </c>
      <c r="D39" s="19">
        <f t="shared" ref="D39:H39" si="98">D22+D29</f>
        <v>0</v>
      </c>
      <c r="E39" s="55">
        <f t="shared" ref="E39" si="99">IFERROR(D39-C39,"-")</f>
        <v>0</v>
      </c>
      <c r="F39" s="325" t="str">
        <f t="shared" ref="F39" si="100">IFERROR(D39/C39-1,"-")</f>
        <v>-</v>
      </c>
      <c r="G39" s="19">
        <f t="shared" si="98"/>
        <v>0</v>
      </c>
      <c r="H39" s="37">
        <f t="shared" si="98"/>
        <v>0</v>
      </c>
      <c r="I39" s="55">
        <f t="shared" si="43"/>
        <v>0</v>
      </c>
      <c r="J39" s="325" t="str">
        <f t="shared" si="44"/>
        <v>-</v>
      </c>
      <c r="L39" s="55">
        <f>L22+L29</f>
        <v>0</v>
      </c>
      <c r="M39" s="19">
        <f t="shared" ref="M39" si="101">M22+M29</f>
        <v>0</v>
      </c>
      <c r="N39" s="55">
        <f t="shared" si="46"/>
        <v>0</v>
      </c>
      <c r="O39" s="325" t="str">
        <f t="shared" si="47"/>
        <v>-</v>
      </c>
      <c r="P39" s="19">
        <f t="shared" ref="P39:Q39" si="102">P22+P29</f>
        <v>0</v>
      </c>
      <c r="Q39" s="37">
        <f t="shared" si="102"/>
        <v>0</v>
      </c>
      <c r="R39" s="55">
        <f t="shared" si="49"/>
        <v>0</v>
      </c>
      <c r="S39" s="325" t="str">
        <f t="shared" si="50"/>
        <v>-</v>
      </c>
      <c r="U39" s="55">
        <f>U22+U29</f>
        <v>0</v>
      </c>
      <c r="V39" s="19">
        <f t="shared" ref="V39" si="103">V22+V29</f>
        <v>0</v>
      </c>
      <c r="W39" s="55">
        <f t="shared" si="52"/>
        <v>0</v>
      </c>
      <c r="X39" s="325" t="str">
        <f t="shared" si="53"/>
        <v>-</v>
      </c>
      <c r="Y39" s="19">
        <f t="shared" ref="Y39:Z39" si="104">Y22+Y29</f>
        <v>0</v>
      </c>
      <c r="Z39" s="37">
        <f t="shared" si="104"/>
        <v>0</v>
      </c>
      <c r="AA39" s="55">
        <f t="shared" si="55"/>
        <v>0</v>
      </c>
      <c r="AB39" s="325" t="str">
        <f t="shared" si="56"/>
        <v>-</v>
      </c>
      <c r="AD39" s="55">
        <f>AD22+AD29</f>
        <v>0</v>
      </c>
      <c r="AE39" s="19">
        <f t="shared" ref="AE39" si="105">AE22+AE29</f>
        <v>0</v>
      </c>
      <c r="AF39" s="55">
        <f t="shared" si="58"/>
        <v>0</v>
      </c>
      <c r="AG39" s="325" t="str">
        <f t="shared" si="59"/>
        <v>-</v>
      </c>
      <c r="AH39" s="19">
        <f t="shared" ref="AH39:AI39" si="106">AH22+AH29</f>
        <v>0</v>
      </c>
      <c r="AI39" s="37">
        <f t="shared" si="106"/>
        <v>0</v>
      </c>
      <c r="AJ39" s="55">
        <f t="shared" si="61"/>
        <v>0</v>
      </c>
      <c r="AK39" s="325" t="str">
        <f t="shared" si="62"/>
        <v>-</v>
      </c>
      <c r="AM39" s="55">
        <f>AM22+AM29</f>
        <v>0</v>
      </c>
      <c r="AN39" s="19">
        <f t="shared" ref="AN39" si="107">AN22+AN29</f>
        <v>0</v>
      </c>
      <c r="AO39" s="55">
        <f t="shared" si="64"/>
        <v>0</v>
      </c>
      <c r="AP39" s="325" t="str">
        <f t="shared" si="65"/>
        <v>-</v>
      </c>
      <c r="AQ39" s="19">
        <f t="shared" ref="AQ39:AR39" si="108">AQ22+AQ29</f>
        <v>0</v>
      </c>
      <c r="AR39" s="37">
        <f t="shared" si="108"/>
        <v>0</v>
      </c>
      <c r="AS39" s="55">
        <f t="shared" si="67"/>
        <v>0</v>
      </c>
      <c r="AT39" s="325" t="str">
        <f t="shared" si="68"/>
        <v>-</v>
      </c>
    </row>
  </sheetData>
  <mergeCells count="50">
    <mergeCell ref="AJ20:AK20"/>
    <mergeCell ref="AM20:AN20"/>
    <mergeCell ref="AO20:AP20"/>
    <mergeCell ref="AS20:AT20"/>
    <mergeCell ref="G21:H21"/>
    <mergeCell ref="P21:Q21"/>
    <mergeCell ref="Y21:Z21"/>
    <mergeCell ref="AH21:AI21"/>
    <mergeCell ref="AQ21:AR21"/>
    <mergeCell ref="U20:V20"/>
    <mergeCell ref="W20:X20"/>
    <mergeCell ref="AA20:AB20"/>
    <mergeCell ref="AD20:AE20"/>
    <mergeCell ref="AF20:AG20"/>
    <mergeCell ref="E20:F20"/>
    <mergeCell ref="I20:J20"/>
    <mergeCell ref="L20:M20"/>
    <mergeCell ref="N20:O20"/>
    <mergeCell ref="R20:S20"/>
    <mergeCell ref="A20:A21"/>
    <mergeCell ref="B20:B21"/>
    <mergeCell ref="A5:A6"/>
    <mergeCell ref="B5:B6"/>
    <mergeCell ref="C5:D5"/>
    <mergeCell ref="C20:D20"/>
    <mergeCell ref="E5:F5"/>
    <mergeCell ref="I5:J5"/>
    <mergeCell ref="G6:H6"/>
    <mergeCell ref="L5:M5"/>
    <mergeCell ref="N5:O5"/>
    <mergeCell ref="R5:S5"/>
    <mergeCell ref="P6:Q6"/>
    <mergeCell ref="U5:V5"/>
    <mergeCell ref="W5:X5"/>
    <mergeCell ref="AM1:AT1"/>
    <mergeCell ref="AA5:AB5"/>
    <mergeCell ref="Y6:Z6"/>
    <mergeCell ref="AD5:AE5"/>
    <mergeCell ref="AF5:AG5"/>
    <mergeCell ref="AJ5:AK5"/>
    <mergeCell ref="AH6:AI6"/>
    <mergeCell ref="AM5:AN5"/>
    <mergeCell ref="AO5:AP5"/>
    <mergeCell ref="AS5:AT5"/>
    <mergeCell ref="AQ6:AR6"/>
    <mergeCell ref="A1:B1"/>
    <mergeCell ref="C1:J1"/>
    <mergeCell ref="L1:S1"/>
    <mergeCell ref="U1:AB1"/>
    <mergeCell ref="AD1:AK1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20" orientation="landscape" copies="2" r:id="rId1"/>
  <headerFooter>
    <oddHeader>&amp;L&amp;F&amp;R&amp;A</oddHeader>
    <oddFooter>&amp;L&amp;D&amp;C&amp;P/&amp;N&amp;R&amp;T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view="pageBreakPreview" zoomScaleNormal="100" zoomScaleSheetLayoutView="100" workbookViewId="0">
      <pane xSplit="2" ySplit="4" topLeftCell="C5" activePane="bottomRight" state="frozen"/>
      <selection sqref="A1:J1"/>
      <selection pane="topRight" sqref="A1:J1"/>
      <selection pane="bottomLeft" sqref="A1:J1"/>
      <selection pane="bottomRight" sqref="A1:J1"/>
    </sheetView>
  </sheetViews>
  <sheetFormatPr baseColWidth="10" defaultColWidth="11.28515625" defaultRowHeight="12.75" x14ac:dyDescent="0.2"/>
  <cols>
    <col min="1" max="1" width="51" style="2" bestFit="1" customWidth="1"/>
    <col min="2" max="4" width="12.42578125" style="2" customWidth="1"/>
    <col min="5" max="5" width="12.42578125" style="357" customWidth="1"/>
    <col min="6" max="8" width="12.42578125" style="2" customWidth="1"/>
    <col min="9" max="9" width="12.85546875" style="366" bestFit="1" customWidth="1"/>
    <col min="10" max="10" width="12.42578125" style="2" bestFit="1" customWidth="1"/>
    <col min="11" max="16384" width="11.28515625" style="2"/>
  </cols>
  <sheetData>
    <row r="1" spans="1:10" ht="15" x14ac:dyDescent="0.2">
      <c r="A1" s="426" t="s">
        <v>296</v>
      </c>
      <c r="B1" s="427"/>
      <c r="C1" s="427"/>
      <c r="D1" s="427"/>
      <c r="E1" s="427"/>
      <c r="F1" s="427"/>
      <c r="G1" s="427"/>
      <c r="H1" s="427"/>
      <c r="I1" s="427"/>
      <c r="J1" s="428"/>
    </row>
    <row r="3" spans="1:10" x14ac:dyDescent="0.2">
      <c r="A3" s="412" t="s">
        <v>96</v>
      </c>
      <c r="B3" s="398"/>
      <c r="C3" s="403" t="s">
        <v>288</v>
      </c>
      <c r="D3" s="404"/>
      <c r="E3" s="403" t="s">
        <v>292</v>
      </c>
      <c r="F3" s="404"/>
      <c r="G3" s="227" t="s">
        <v>291</v>
      </c>
      <c r="H3" s="230" t="s">
        <v>288</v>
      </c>
      <c r="I3" s="403" t="s">
        <v>295</v>
      </c>
      <c r="J3" s="404"/>
    </row>
    <row r="4" spans="1:10" x14ac:dyDescent="0.2">
      <c r="A4" s="413"/>
      <c r="B4" s="399"/>
      <c r="C4" s="238" t="s">
        <v>289</v>
      </c>
      <c r="D4" s="150" t="s">
        <v>290</v>
      </c>
      <c r="E4" s="349" t="s">
        <v>293</v>
      </c>
      <c r="F4" s="150" t="s">
        <v>294</v>
      </c>
      <c r="G4" s="405" t="s">
        <v>289</v>
      </c>
      <c r="H4" s="406"/>
      <c r="I4" s="358" t="s">
        <v>293</v>
      </c>
      <c r="J4" s="150" t="s">
        <v>294</v>
      </c>
    </row>
    <row r="5" spans="1:10" x14ac:dyDescent="0.2">
      <c r="A5" s="25" t="s">
        <v>84</v>
      </c>
      <c r="B5" s="83"/>
      <c r="C5" s="221">
        <f>'1. CRF'!C38</f>
        <v>0</v>
      </c>
      <c r="D5" s="222">
        <f>'1. CRF'!D38</f>
        <v>0</v>
      </c>
      <c r="E5" s="350">
        <f t="shared" ref="E5:E55" si="0">IFERROR(D5-C5,"-")</f>
        <v>0</v>
      </c>
      <c r="F5" s="316" t="str">
        <f t="shared" ref="F5:F55" si="1">IFERROR(D5/C5-1,"-")</f>
        <v>-</v>
      </c>
      <c r="G5" s="222">
        <f>'1. CRF'!G38</f>
        <v>0</v>
      </c>
      <c r="H5" s="223">
        <f>'1. CRF'!H38</f>
        <v>0</v>
      </c>
      <c r="I5" s="359">
        <f t="shared" ref="I5:I55" si="2">IFERROR(H5-G5,"-")</f>
        <v>0</v>
      </c>
      <c r="J5" s="316" t="str">
        <f t="shared" ref="J5:J55" si="3">IFERROR(H5/G5-1,"-")</f>
        <v>-</v>
      </c>
    </row>
    <row r="6" spans="1:10" s="80" customFormat="1" ht="15" customHeight="1" x14ac:dyDescent="0.25">
      <c r="A6" s="283" t="s">
        <v>85</v>
      </c>
      <c r="B6" s="284"/>
      <c r="C6" s="285">
        <f>C5</f>
        <v>0</v>
      </c>
      <c r="D6" s="286">
        <f t="shared" ref="D6:H6" si="4">D5</f>
        <v>0</v>
      </c>
      <c r="E6" s="351">
        <f t="shared" si="0"/>
        <v>0</v>
      </c>
      <c r="F6" s="336" t="str">
        <f t="shared" si="1"/>
        <v>-</v>
      </c>
      <c r="G6" s="286">
        <f t="shared" si="4"/>
        <v>0</v>
      </c>
      <c r="H6" s="287">
        <f t="shared" si="4"/>
        <v>0</v>
      </c>
      <c r="I6" s="360">
        <f t="shared" si="2"/>
        <v>0</v>
      </c>
      <c r="J6" s="339" t="str">
        <f t="shared" si="3"/>
        <v>-</v>
      </c>
    </row>
    <row r="7" spans="1:10" x14ac:dyDescent="0.2">
      <c r="A7" s="21" t="s">
        <v>86</v>
      </c>
      <c r="B7" s="288"/>
      <c r="C7" s="289">
        <f>SUM(C8:C12)</f>
        <v>0</v>
      </c>
      <c r="D7" s="282">
        <f t="shared" ref="D7:H7" si="5">SUM(D8:D12)</f>
        <v>0</v>
      </c>
      <c r="E7" s="352">
        <f t="shared" si="0"/>
        <v>0</v>
      </c>
      <c r="F7" s="337" t="str">
        <f t="shared" si="1"/>
        <v>-</v>
      </c>
      <c r="G7" s="282">
        <f t="shared" si="5"/>
        <v>0</v>
      </c>
      <c r="H7" s="290">
        <f t="shared" si="5"/>
        <v>0</v>
      </c>
      <c r="I7" s="361">
        <f t="shared" si="2"/>
        <v>0</v>
      </c>
      <c r="J7" s="340" t="str">
        <f t="shared" si="3"/>
        <v>-</v>
      </c>
    </row>
    <row r="8" spans="1:10" x14ac:dyDescent="0.2">
      <c r="A8" s="138" t="s">
        <v>83</v>
      </c>
      <c r="B8" s="83"/>
      <c r="C8" s="300"/>
      <c r="D8" s="301"/>
      <c r="E8" s="353">
        <f t="shared" si="0"/>
        <v>0</v>
      </c>
      <c r="F8" s="323" t="str">
        <f t="shared" si="1"/>
        <v>-</v>
      </c>
      <c r="G8" s="301"/>
      <c r="H8" s="302"/>
      <c r="I8" s="362">
        <f t="shared" si="2"/>
        <v>0</v>
      </c>
      <c r="J8" s="341" t="str">
        <f t="shared" si="3"/>
        <v>-</v>
      </c>
    </row>
    <row r="9" spans="1:10" x14ac:dyDescent="0.2">
      <c r="A9" s="138" t="s">
        <v>82</v>
      </c>
      <c r="B9" s="83"/>
      <c r="C9" s="300"/>
      <c r="D9" s="295"/>
      <c r="E9" s="354">
        <f t="shared" si="0"/>
        <v>0</v>
      </c>
      <c r="F9" s="317" t="str">
        <f t="shared" si="1"/>
        <v>-</v>
      </c>
      <c r="G9" s="295"/>
      <c r="H9" s="296"/>
      <c r="I9" s="363">
        <f t="shared" si="2"/>
        <v>0</v>
      </c>
      <c r="J9" s="341" t="str">
        <f t="shared" si="3"/>
        <v>-</v>
      </c>
    </row>
    <row r="10" spans="1:10" x14ac:dyDescent="0.2">
      <c r="A10" s="138" t="s">
        <v>87</v>
      </c>
      <c r="B10" s="83"/>
      <c r="C10" s="300"/>
      <c r="D10" s="295"/>
      <c r="E10" s="354">
        <f t="shared" si="0"/>
        <v>0</v>
      </c>
      <c r="F10" s="317" t="str">
        <f t="shared" si="1"/>
        <v>-</v>
      </c>
      <c r="G10" s="295"/>
      <c r="H10" s="296"/>
      <c r="I10" s="363">
        <f t="shared" si="2"/>
        <v>0</v>
      </c>
      <c r="J10" s="341" t="str">
        <f t="shared" si="3"/>
        <v>-</v>
      </c>
    </row>
    <row r="11" spans="1:10" x14ac:dyDescent="0.2">
      <c r="A11" s="138" t="s">
        <v>88</v>
      </c>
      <c r="B11" s="83"/>
      <c r="C11" s="294"/>
      <c r="D11" s="295"/>
      <c r="E11" s="354">
        <f t="shared" si="0"/>
        <v>0</v>
      </c>
      <c r="F11" s="317" t="str">
        <f t="shared" si="1"/>
        <v>-</v>
      </c>
      <c r="G11" s="295"/>
      <c r="H11" s="296"/>
      <c r="I11" s="363">
        <f t="shared" si="2"/>
        <v>0</v>
      </c>
      <c r="J11" s="341" t="str">
        <f t="shared" si="3"/>
        <v>-</v>
      </c>
    </row>
    <row r="12" spans="1:10" x14ac:dyDescent="0.2">
      <c r="A12" s="138" t="s">
        <v>81</v>
      </c>
      <c r="B12" s="83"/>
      <c r="C12" s="294"/>
      <c r="D12" s="295"/>
      <c r="E12" s="354">
        <f t="shared" si="0"/>
        <v>0</v>
      </c>
      <c r="F12" s="317" t="str">
        <f t="shared" si="1"/>
        <v>-</v>
      </c>
      <c r="G12" s="295"/>
      <c r="H12" s="296"/>
      <c r="I12" s="363">
        <f t="shared" si="2"/>
        <v>0</v>
      </c>
      <c r="J12" s="341" t="str">
        <f t="shared" si="3"/>
        <v>-</v>
      </c>
    </row>
    <row r="13" spans="1:10" x14ac:dyDescent="0.2">
      <c r="A13" s="21" t="s">
        <v>97</v>
      </c>
      <c r="B13" s="288"/>
      <c r="C13" s="289">
        <f>SUM(C14:C23)</f>
        <v>0</v>
      </c>
      <c r="D13" s="282">
        <f t="shared" ref="D13:H13" si="6">SUM(D14:D23)</f>
        <v>0</v>
      </c>
      <c r="E13" s="352">
        <f t="shared" si="0"/>
        <v>0</v>
      </c>
      <c r="F13" s="337" t="str">
        <f t="shared" si="1"/>
        <v>-</v>
      </c>
      <c r="G13" s="282">
        <f t="shared" si="6"/>
        <v>0</v>
      </c>
      <c r="H13" s="290">
        <f t="shared" si="6"/>
        <v>0</v>
      </c>
      <c r="I13" s="361">
        <f t="shared" si="2"/>
        <v>0</v>
      </c>
      <c r="J13" s="340" t="str">
        <f t="shared" si="3"/>
        <v>-</v>
      </c>
    </row>
    <row r="14" spans="1:10" x14ac:dyDescent="0.2">
      <c r="A14" s="38" t="s">
        <v>80</v>
      </c>
      <c r="B14" s="212"/>
      <c r="C14" s="295"/>
      <c r="D14" s="295"/>
      <c r="E14" s="354">
        <f t="shared" si="0"/>
        <v>0</v>
      </c>
      <c r="F14" s="317" t="str">
        <f t="shared" si="1"/>
        <v>-</v>
      </c>
      <c r="G14" s="295"/>
      <c r="H14" s="296"/>
      <c r="I14" s="362">
        <f t="shared" si="2"/>
        <v>0</v>
      </c>
      <c r="J14" s="341" t="str">
        <f t="shared" si="3"/>
        <v>-</v>
      </c>
    </row>
    <row r="15" spans="1:10" x14ac:dyDescent="0.2">
      <c r="A15" s="38" t="s">
        <v>79</v>
      </c>
      <c r="B15" s="212"/>
      <c r="C15" s="295"/>
      <c r="D15" s="295"/>
      <c r="E15" s="354">
        <f t="shared" si="0"/>
        <v>0</v>
      </c>
      <c r="F15" s="317" t="str">
        <f t="shared" si="1"/>
        <v>-</v>
      </c>
      <c r="G15" s="295"/>
      <c r="H15" s="296"/>
      <c r="I15" s="362">
        <f t="shared" si="2"/>
        <v>0</v>
      </c>
      <c r="J15" s="341" t="str">
        <f t="shared" si="3"/>
        <v>-</v>
      </c>
    </row>
    <row r="16" spans="1:10" x14ac:dyDescent="0.2">
      <c r="A16" s="38" t="s">
        <v>78</v>
      </c>
      <c r="B16" s="212"/>
      <c r="C16" s="295"/>
      <c r="D16" s="295"/>
      <c r="E16" s="354">
        <f t="shared" si="0"/>
        <v>0</v>
      </c>
      <c r="F16" s="317" t="str">
        <f t="shared" si="1"/>
        <v>-</v>
      </c>
      <c r="G16" s="295"/>
      <c r="H16" s="296"/>
      <c r="I16" s="362">
        <f t="shared" si="2"/>
        <v>0</v>
      </c>
      <c r="J16" s="341" t="str">
        <f t="shared" si="3"/>
        <v>-</v>
      </c>
    </row>
    <row r="17" spans="1:10" x14ac:dyDescent="0.2">
      <c r="A17" s="214" t="s">
        <v>77</v>
      </c>
      <c r="B17" s="213"/>
      <c r="C17" s="301"/>
      <c r="D17" s="301"/>
      <c r="E17" s="354">
        <f t="shared" si="0"/>
        <v>0</v>
      </c>
      <c r="F17" s="317" t="str">
        <f t="shared" si="1"/>
        <v>-</v>
      </c>
      <c r="G17" s="295"/>
      <c r="H17" s="296"/>
      <c r="I17" s="362">
        <f t="shared" si="2"/>
        <v>0</v>
      </c>
      <c r="J17" s="341" t="str">
        <f t="shared" si="3"/>
        <v>-</v>
      </c>
    </row>
    <row r="18" spans="1:10" x14ac:dyDescent="0.2">
      <c r="A18" s="214" t="s">
        <v>76</v>
      </c>
      <c r="B18" s="213"/>
      <c r="C18" s="301"/>
      <c r="D18" s="301"/>
      <c r="E18" s="353">
        <f t="shared" si="0"/>
        <v>0</v>
      </c>
      <c r="F18" s="323" t="str">
        <f t="shared" si="1"/>
        <v>-</v>
      </c>
      <c r="G18" s="301"/>
      <c r="H18" s="302"/>
      <c r="I18" s="362">
        <f t="shared" si="2"/>
        <v>0</v>
      </c>
      <c r="J18" s="341" t="str">
        <f t="shared" si="3"/>
        <v>-</v>
      </c>
    </row>
    <row r="19" spans="1:10" x14ac:dyDescent="0.2">
      <c r="A19" s="214" t="s">
        <v>214</v>
      </c>
      <c r="B19" s="213"/>
      <c r="C19" s="301"/>
      <c r="D19" s="301"/>
      <c r="E19" s="354">
        <f t="shared" si="0"/>
        <v>0</v>
      </c>
      <c r="F19" s="317" t="str">
        <f t="shared" si="1"/>
        <v>-</v>
      </c>
      <c r="G19" s="295"/>
      <c r="H19" s="296"/>
      <c r="I19" s="362">
        <f t="shared" si="2"/>
        <v>0</v>
      </c>
      <c r="J19" s="341" t="str">
        <f t="shared" si="3"/>
        <v>-</v>
      </c>
    </row>
    <row r="20" spans="1:10" x14ac:dyDescent="0.2">
      <c r="A20" s="215" t="s">
        <v>75</v>
      </c>
      <c r="B20" s="213"/>
      <c r="C20" s="301"/>
      <c r="D20" s="301"/>
      <c r="E20" s="354">
        <f t="shared" si="0"/>
        <v>0</v>
      </c>
      <c r="F20" s="317" t="str">
        <f t="shared" si="1"/>
        <v>-</v>
      </c>
      <c r="G20" s="295"/>
      <c r="H20" s="296"/>
      <c r="I20" s="362">
        <f t="shared" si="2"/>
        <v>0</v>
      </c>
      <c r="J20" s="341" t="str">
        <f t="shared" si="3"/>
        <v>-</v>
      </c>
    </row>
    <row r="21" spans="1:10" x14ac:dyDescent="0.2">
      <c r="A21" s="215" t="s">
        <v>74</v>
      </c>
      <c r="B21" s="213"/>
      <c r="C21" s="301"/>
      <c r="D21" s="301"/>
      <c r="E21" s="354">
        <f t="shared" si="0"/>
        <v>0</v>
      </c>
      <c r="F21" s="317" t="str">
        <f t="shared" si="1"/>
        <v>-</v>
      </c>
      <c r="G21" s="295"/>
      <c r="H21" s="296"/>
      <c r="I21" s="362">
        <f t="shared" si="2"/>
        <v>0</v>
      </c>
      <c r="J21" s="341" t="str">
        <f t="shared" si="3"/>
        <v>-</v>
      </c>
    </row>
    <row r="22" spans="1:10" x14ac:dyDescent="0.2">
      <c r="A22" s="215" t="s">
        <v>73</v>
      </c>
      <c r="B22" s="213"/>
      <c r="C22" s="301"/>
      <c r="D22" s="301"/>
      <c r="E22" s="354">
        <f t="shared" si="0"/>
        <v>0</v>
      </c>
      <c r="F22" s="317" t="str">
        <f t="shared" si="1"/>
        <v>-</v>
      </c>
      <c r="G22" s="295"/>
      <c r="H22" s="296"/>
      <c r="I22" s="362">
        <f t="shared" si="2"/>
        <v>0</v>
      </c>
      <c r="J22" s="341" t="str">
        <f t="shared" si="3"/>
        <v>-</v>
      </c>
    </row>
    <row r="23" spans="1:10" x14ac:dyDescent="0.2">
      <c r="A23" s="215" t="s">
        <v>72</v>
      </c>
      <c r="B23" s="213"/>
      <c r="C23" s="301"/>
      <c r="D23" s="301"/>
      <c r="E23" s="353">
        <f t="shared" si="0"/>
        <v>0</v>
      </c>
      <c r="F23" s="323" t="str">
        <f t="shared" si="1"/>
        <v>-</v>
      </c>
      <c r="G23" s="301"/>
      <c r="H23" s="302"/>
      <c r="I23" s="362">
        <f t="shared" si="2"/>
        <v>0</v>
      </c>
      <c r="J23" s="341" t="str">
        <f t="shared" si="3"/>
        <v>-</v>
      </c>
    </row>
    <row r="24" spans="1:10" x14ac:dyDescent="0.2">
      <c r="A24" s="21" t="s">
        <v>98</v>
      </c>
      <c r="B24" s="288"/>
      <c r="C24" s="289">
        <f>SUM(C25:C33)</f>
        <v>0</v>
      </c>
      <c r="D24" s="282">
        <f t="shared" ref="D24:H24" si="7">SUM(D25:D33)</f>
        <v>0</v>
      </c>
      <c r="E24" s="352">
        <f t="shared" si="0"/>
        <v>0</v>
      </c>
      <c r="F24" s="337" t="str">
        <f t="shared" si="1"/>
        <v>-</v>
      </c>
      <c r="G24" s="282">
        <f t="shared" si="7"/>
        <v>0</v>
      </c>
      <c r="H24" s="290">
        <f t="shared" si="7"/>
        <v>0</v>
      </c>
      <c r="I24" s="361">
        <f t="shared" si="2"/>
        <v>0</v>
      </c>
      <c r="J24" s="340" t="str">
        <f t="shared" si="3"/>
        <v>-</v>
      </c>
    </row>
    <row r="25" spans="1:10" x14ac:dyDescent="0.2">
      <c r="A25" s="25" t="s">
        <v>71</v>
      </c>
      <c r="B25" s="83"/>
      <c r="C25" s="294"/>
      <c r="D25" s="295"/>
      <c r="E25" s="354">
        <f t="shared" si="0"/>
        <v>0</v>
      </c>
      <c r="F25" s="317" t="str">
        <f t="shared" si="1"/>
        <v>-</v>
      </c>
      <c r="G25" s="295"/>
      <c r="H25" s="296"/>
      <c r="I25" s="362">
        <f t="shared" si="2"/>
        <v>0</v>
      </c>
      <c r="J25" s="341" t="str">
        <f t="shared" si="3"/>
        <v>-</v>
      </c>
    </row>
    <row r="26" spans="1:10" x14ac:dyDescent="0.2">
      <c r="A26" s="25" t="s">
        <v>70</v>
      </c>
      <c r="B26" s="83"/>
      <c r="C26" s="294"/>
      <c r="D26" s="295"/>
      <c r="E26" s="354">
        <f t="shared" si="0"/>
        <v>0</v>
      </c>
      <c r="F26" s="317" t="str">
        <f t="shared" si="1"/>
        <v>-</v>
      </c>
      <c r="G26" s="295"/>
      <c r="H26" s="296"/>
      <c r="I26" s="362">
        <f t="shared" si="2"/>
        <v>0</v>
      </c>
      <c r="J26" s="341" t="str">
        <f t="shared" si="3"/>
        <v>-</v>
      </c>
    </row>
    <row r="27" spans="1:10" x14ac:dyDescent="0.2">
      <c r="A27" s="138" t="s">
        <v>25</v>
      </c>
      <c r="B27" s="195"/>
      <c r="C27" s="300"/>
      <c r="D27" s="301"/>
      <c r="E27" s="354">
        <f t="shared" si="0"/>
        <v>0</v>
      </c>
      <c r="F27" s="317" t="str">
        <f t="shared" si="1"/>
        <v>-</v>
      </c>
      <c r="G27" s="295"/>
      <c r="H27" s="296"/>
      <c r="I27" s="362">
        <f t="shared" si="2"/>
        <v>0</v>
      </c>
      <c r="J27" s="341" t="str">
        <f t="shared" si="3"/>
        <v>-</v>
      </c>
    </row>
    <row r="28" spans="1:10" x14ac:dyDescent="0.2">
      <c r="A28" s="138" t="s">
        <v>69</v>
      </c>
      <c r="B28" s="195"/>
      <c r="C28" s="300"/>
      <c r="D28" s="301"/>
      <c r="E28" s="354">
        <f t="shared" si="0"/>
        <v>0</v>
      </c>
      <c r="F28" s="317" t="str">
        <f t="shared" si="1"/>
        <v>-</v>
      </c>
      <c r="G28" s="295"/>
      <c r="H28" s="296"/>
      <c r="I28" s="362">
        <f t="shared" si="2"/>
        <v>0</v>
      </c>
      <c r="J28" s="341" t="str">
        <f t="shared" si="3"/>
        <v>-</v>
      </c>
    </row>
    <row r="29" spans="1:10" x14ac:dyDescent="0.2">
      <c r="A29" s="138" t="s">
        <v>68</v>
      </c>
      <c r="B29" s="195"/>
      <c r="C29" s="300"/>
      <c r="D29" s="301"/>
      <c r="E29" s="354">
        <f t="shared" si="0"/>
        <v>0</v>
      </c>
      <c r="F29" s="317" t="str">
        <f t="shared" si="1"/>
        <v>-</v>
      </c>
      <c r="G29" s="295"/>
      <c r="H29" s="296"/>
      <c r="I29" s="362">
        <f t="shared" si="2"/>
        <v>0</v>
      </c>
      <c r="J29" s="341" t="str">
        <f t="shared" si="3"/>
        <v>-</v>
      </c>
    </row>
    <row r="30" spans="1:10" x14ac:dyDescent="0.2">
      <c r="A30" s="138" t="s">
        <v>67</v>
      </c>
      <c r="B30" s="195"/>
      <c r="C30" s="300"/>
      <c r="D30" s="301"/>
      <c r="E30" s="354">
        <f t="shared" si="0"/>
        <v>0</v>
      </c>
      <c r="F30" s="317" t="str">
        <f t="shared" si="1"/>
        <v>-</v>
      </c>
      <c r="G30" s="295"/>
      <c r="H30" s="296"/>
      <c r="I30" s="362">
        <f t="shared" si="2"/>
        <v>0</v>
      </c>
      <c r="J30" s="341" t="str">
        <f t="shared" si="3"/>
        <v>-</v>
      </c>
    </row>
    <row r="31" spans="1:10" x14ac:dyDescent="0.2">
      <c r="A31" s="138" t="s">
        <v>66</v>
      </c>
      <c r="B31" s="195"/>
      <c r="C31" s="300"/>
      <c r="D31" s="301"/>
      <c r="E31" s="354">
        <f t="shared" si="0"/>
        <v>0</v>
      </c>
      <c r="F31" s="317" t="str">
        <f t="shared" si="1"/>
        <v>-</v>
      </c>
      <c r="G31" s="295"/>
      <c r="H31" s="296"/>
      <c r="I31" s="362">
        <f t="shared" si="2"/>
        <v>0</v>
      </c>
      <c r="J31" s="341" t="str">
        <f t="shared" si="3"/>
        <v>-</v>
      </c>
    </row>
    <row r="32" spans="1:10" x14ac:dyDescent="0.2">
      <c r="A32" s="138" t="s">
        <v>65</v>
      </c>
      <c r="B32" s="195"/>
      <c r="C32" s="300"/>
      <c r="D32" s="301"/>
      <c r="E32" s="354">
        <f t="shared" si="0"/>
        <v>0</v>
      </c>
      <c r="F32" s="317" t="str">
        <f t="shared" si="1"/>
        <v>-</v>
      </c>
      <c r="G32" s="295"/>
      <c r="H32" s="296"/>
      <c r="I32" s="362">
        <f t="shared" si="2"/>
        <v>0</v>
      </c>
      <c r="J32" s="341" t="str">
        <f t="shared" si="3"/>
        <v>-</v>
      </c>
    </row>
    <row r="33" spans="1:10" x14ac:dyDescent="0.2">
      <c r="A33" s="138" t="s">
        <v>64</v>
      </c>
      <c r="B33" s="195"/>
      <c r="C33" s="300"/>
      <c r="D33" s="301"/>
      <c r="E33" s="354">
        <f t="shared" si="0"/>
        <v>0</v>
      </c>
      <c r="F33" s="317" t="str">
        <f t="shared" si="1"/>
        <v>-</v>
      </c>
      <c r="G33" s="295"/>
      <c r="H33" s="296"/>
      <c r="I33" s="362">
        <f t="shared" si="2"/>
        <v>0</v>
      </c>
      <c r="J33" s="341" t="str">
        <f t="shared" si="3"/>
        <v>-</v>
      </c>
    </row>
    <row r="34" spans="1:10" s="80" customFormat="1" ht="23.65" customHeight="1" x14ac:dyDescent="0.25">
      <c r="A34" s="81" t="s">
        <v>99</v>
      </c>
      <c r="B34" s="82"/>
      <c r="C34" s="224">
        <f>C6-C7-C13-C24</f>
        <v>0</v>
      </c>
      <c r="D34" s="225">
        <f t="shared" ref="D34:H34" si="8">D6-D7-D13-D24</f>
        <v>0</v>
      </c>
      <c r="E34" s="355">
        <f t="shared" si="0"/>
        <v>0</v>
      </c>
      <c r="F34" s="338" t="str">
        <f t="shared" si="1"/>
        <v>-</v>
      </c>
      <c r="G34" s="225">
        <f t="shared" si="8"/>
        <v>0</v>
      </c>
      <c r="H34" s="226">
        <f t="shared" si="8"/>
        <v>0</v>
      </c>
      <c r="I34" s="364">
        <f t="shared" si="2"/>
        <v>0</v>
      </c>
      <c r="J34" s="338" t="str">
        <f t="shared" si="3"/>
        <v>-</v>
      </c>
    </row>
    <row r="35" spans="1:10" x14ac:dyDescent="0.2">
      <c r="A35" s="21" t="s">
        <v>100</v>
      </c>
      <c r="B35" s="288"/>
      <c r="C35" s="289">
        <f>SUM(C36:C38)</f>
        <v>0</v>
      </c>
      <c r="D35" s="282">
        <f t="shared" ref="D35:H35" si="9">SUM(D36:D38)</f>
        <v>0</v>
      </c>
      <c r="E35" s="352">
        <f t="shared" si="0"/>
        <v>0</v>
      </c>
      <c r="F35" s="337" t="str">
        <f t="shared" si="1"/>
        <v>-</v>
      </c>
      <c r="G35" s="282">
        <f t="shared" si="9"/>
        <v>0</v>
      </c>
      <c r="H35" s="290">
        <f t="shared" si="9"/>
        <v>0</v>
      </c>
      <c r="I35" s="361">
        <f t="shared" si="2"/>
        <v>0</v>
      </c>
      <c r="J35" s="340" t="str">
        <f t="shared" si="3"/>
        <v>-</v>
      </c>
    </row>
    <row r="36" spans="1:10" x14ac:dyDescent="0.2">
      <c r="A36" s="25" t="s">
        <v>63</v>
      </c>
      <c r="B36" s="83"/>
      <c r="C36" s="294"/>
      <c r="D36" s="295"/>
      <c r="E36" s="354">
        <f t="shared" si="0"/>
        <v>0</v>
      </c>
      <c r="F36" s="317" t="str">
        <f t="shared" si="1"/>
        <v>-</v>
      </c>
      <c r="G36" s="295"/>
      <c r="H36" s="296"/>
      <c r="I36" s="362">
        <f t="shared" si="2"/>
        <v>0</v>
      </c>
      <c r="J36" s="341" t="str">
        <f t="shared" si="3"/>
        <v>-</v>
      </c>
    </row>
    <row r="37" spans="1:10" x14ac:dyDescent="0.2">
      <c r="A37" s="25" t="s">
        <v>62</v>
      </c>
      <c r="B37" s="83"/>
      <c r="C37" s="294"/>
      <c r="D37" s="295"/>
      <c r="E37" s="354">
        <f t="shared" si="0"/>
        <v>0</v>
      </c>
      <c r="F37" s="317" t="str">
        <f t="shared" si="1"/>
        <v>-</v>
      </c>
      <c r="G37" s="295"/>
      <c r="H37" s="296"/>
      <c r="I37" s="362">
        <f t="shared" si="2"/>
        <v>0</v>
      </c>
      <c r="J37" s="341" t="str">
        <f t="shared" si="3"/>
        <v>-</v>
      </c>
    </row>
    <row r="38" spans="1:10" x14ac:dyDescent="0.2">
      <c r="A38" s="25" t="s">
        <v>45</v>
      </c>
      <c r="B38" s="83"/>
      <c r="C38" s="294"/>
      <c r="D38" s="295"/>
      <c r="E38" s="354">
        <f t="shared" si="0"/>
        <v>0</v>
      </c>
      <c r="F38" s="317" t="str">
        <f t="shared" si="1"/>
        <v>-</v>
      </c>
      <c r="G38" s="295"/>
      <c r="H38" s="296"/>
      <c r="I38" s="362">
        <f t="shared" si="2"/>
        <v>0</v>
      </c>
      <c r="J38" s="341" t="str">
        <f t="shared" si="3"/>
        <v>-</v>
      </c>
    </row>
    <row r="39" spans="1:10" x14ac:dyDescent="0.2">
      <c r="A39" s="21" t="s">
        <v>89</v>
      </c>
      <c r="B39" s="288"/>
      <c r="C39" s="289">
        <f>SUM(C40:C41)</f>
        <v>0</v>
      </c>
      <c r="D39" s="282">
        <f t="shared" ref="D39:H39" si="10">SUM(D40:D41)</f>
        <v>0</v>
      </c>
      <c r="E39" s="352">
        <f t="shared" si="0"/>
        <v>0</v>
      </c>
      <c r="F39" s="337" t="str">
        <f t="shared" si="1"/>
        <v>-</v>
      </c>
      <c r="G39" s="282">
        <f t="shared" si="10"/>
        <v>0</v>
      </c>
      <c r="H39" s="290">
        <f t="shared" si="10"/>
        <v>0</v>
      </c>
      <c r="I39" s="361">
        <f t="shared" si="2"/>
        <v>0</v>
      </c>
      <c r="J39" s="340" t="str">
        <f t="shared" si="3"/>
        <v>-</v>
      </c>
    </row>
    <row r="40" spans="1:10" x14ac:dyDescent="0.2">
      <c r="A40" s="25" t="s">
        <v>61</v>
      </c>
      <c r="B40" s="83"/>
      <c r="C40" s="294"/>
      <c r="D40" s="295"/>
      <c r="E40" s="354">
        <f t="shared" si="0"/>
        <v>0</v>
      </c>
      <c r="F40" s="317" t="str">
        <f t="shared" si="1"/>
        <v>-</v>
      </c>
      <c r="G40" s="295"/>
      <c r="H40" s="296"/>
      <c r="I40" s="362">
        <f t="shared" si="2"/>
        <v>0</v>
      </c>
      <c r="J40" s="341" t="str">
        <f t="shared" si="3"/>
        <v>-</v>
      </c>
    </row>
    <row r="41" spans="1:10" x14ac:dyDescent="0.2">
      <c r="A41" s="25" t="s">
        <v>60</v>
      </c>
      <c r="B41" s="83"/>
      <c r="C41" s="294"/>
      <c r="D41" s="295"/>
      <c r="E41" s="354">
        <f t="shared" si="0"/>
        <v>0</v>
      </c>
      <c r="F41" s="317" t="str">
        <f t="shared" si="1"/>
        <v>-</v>
      </c>
      <c r="G41" s="295"/>
      <c r="H41" s="296"/>
      <c r="I41" s="362">
        <f t="shared" si="2"/>
        <v>0</v>
      </c>
      <c r="J41" s="341" t="str">
        <f t="shared" si="3"/>
        <v>-</v>
      </c>
    </row>
    <row r="42" spans="1:10" s="80" customFormat="1" ht="23.65" customHeight="1" x14ac:dyDescent="0.25">
      <c r="A42" s="81" t="s">
        <v>101</v>
      </c>
      <c r="B42" s="82"/>
      <c r="C42" s="224">
        <f>C34-C35-C39</f>
        <v>0</v>
      </c>
      <c r="D42" s="225">
        <f t="shared" ref="D42:H42" si="11">D34-D35-D39</f>
        <v>0</v>
      </c>
      <c r="E42" s="355">
        <f t="shared" si="0"/>
        <v>0</v>
      </c>
      <c r="F42" s="338" t="str">
        <f t="shared" si="1"/>
        <v>-</v>
      </c>
      <c r="G42" s="225">
        <f t="shared" si="11"/>
        <v>0</v>
      </c>
      <c r="H42" s="226">
        <f t="shared" si="11"/>
        <v>0</v>
      </c>
      <c r="I42" s="364">
        <f t="shared" si="2"/>
        <v>0</v>
      </c>
      <c r="J42" s="338" t="str">
        <f t="shared" si="3"/>
        <v>-</v>
      </c>
    </row>
    <row r="43" spans="1:10" s="16" customFormat="1" x14ac:dyDescent="0.2">
      <c r="A43" s="21" t="s">
        <v>91</v>
      </c>
      <c r="B43" s="288"/>
      <c r="C43" s="291"/>
      <c r="D43" s="292"/>
      <c r="E43" s="352">
        <f t="shared" si="0"/>
        <v>0</v>
      </c>
      <c r="F43" s="337" t="str">
        <f t="shared" si="1"/>
        <v>-</v>
      </c>
      <c r="G43" s="292"/>
      <c r="H43" s="293"/>
      <c r="I43" s="361">
        <f t="shared" si="2"/>
        <v>0</v>
      </c>
      <c r="J43" s="340" t="str">
        <f t="shared" si="3"/>
        <v>-</v>
      </c>
    </row>
    <row r="44" spans="1:10" s="16" customFormat="1" x14ac:dyDescent="0.2">
      <c r="A44" s="21" t="s">
        <v>90</v>
      </c>
      <c r="B44" s="288"/>
      <c r="C44" s="291"/>
      <c r="D44" s="292"/>
      <c r="E44" s="352">
        <f t="shared" si="0"/>
        <v>0</v>
      </c>
      <c r="F44" s="337" t="str">
        <f t="shared" si="1"/>
        <v>-</v>
      </c>
      <c r="G44" s="292"/>
      <c r="H44" s="293"/>
      <c r="I44" s="361">
        <f t="shared" si="2"/>
        <v>0</v>
      </c>
      <c r="J44" s="340" t="str">
        <f t="shared" si="3"/>
        <v>-</v>
      </c>
    </row>
    <row r="45" spans="1:10" s="16" customFormat="1" x14ac:dyDescent="0.2">
      <c r="A45" s="21" t="s">
        <v>93</v>
      </c>
      <c r="B45" s="288"/>
      <c r="C45" s="289">
        <f>SUM(C46:C50)</f>
        <v>0</v>
      </c>
      <c r="D45" s="282">
        <f t="shared" ref="D45:H45" si="12">SUM(D46:D50)</f>
        <v>0</v>
      </c>
      <c r="E45" s="352">
        <f t="shared" si="0"/>
        <v>0</v>
      </c>
      <c r="F45" s="337" t="str">
        <f t="shared" si="1"/>
        <v>-</v>
      </c>
      <c r="G45" s="282">
        <f t="shared" si="12"/>
        <v>0</v>
      </c>
      <c r="H45" s="290">
        <f t="shared" si="12"/>
        <v>0</v>
      </c>
      <c r="I45" s="361">
        <f t="shared" si="2"/>
        <v>0</v>
      </c>
      <c r="J45" s="340" t="str">
        <f t="shared" si="3"/>
        <v>-</v>
      </c>
    </row>
    <row r="46" spans="1:10" x14ac:dyDescent="0.2">
      <c r="A46" s="25" t="s">
        <v>59</v>
      </c>
      <c r="B46" s="83"/>
      <c r="C46" s="294"/>
      <c r="D46" s="295"/>
      <c r="E46" s="354">
        <f t="shared" si="0"/>
        <v>0</v>
      </c>
      <c r="F46" s="317" t="str">
        <f t="shared" si="1"/>
        <v>-</v>
      </c>
      <c r="G46" s="295"/>
      <c r="H46" s="296"/>
      <c r="I46" s="362">
        <f t="shared" si="2"/>
        <v>0</v>
      </c>
      <c r="J46" s="341" t="str">
        <f t="shared" si="3"/>
        <v>-</v>
      </c>
    </row>
    <row r="47" spans="1:10" x14ac:dyDescent="0.2">
      <c r="A47" s="25" t="s">
        <v>102</v>
      </c>
      <c r="B47" s="83"/>
      <c r="C47" s="294"/>
      <c r="D47" s="295"/>
      <c r="E47" s="354">
        <f t="shared" si="0"/>
        <v>0</v>
      </c>
      <c r="F47" s="317" t="str">
        <f t="shared" si="1"/>
        <v>-</v>
      </c>
      <c r="G47" s="295"/>
      <c r="H47" s="296"/>
      <c r="I47" s="362">
        <f t="shared" si="2"/>
        <v>0</v>
      </c>
      <c r="J47" s="341" t="str">
        <f t="shared" si="3"/>
        <v>-</v>
      </c>
    </row>
    <row r="48" spans="1:10" x14ac:dyDescent="0.2">
      <c r="A48" s="25" t="s">
        <v>103</v>
      </c>
      <c r="B48" s="83"/>
      <c r="C48" s="294"/>
      <c r="D48" s="295"/>
      <c r="E48" s="354">
        <f t="shared" si="0"/>
        <v>0</v>
      </c>
      <c r="F48" s="317" t="str">
        <f t="shared" si="1"/>
        <v>-</v>
      </c>
      <c r="G48" s="295"/>
      <c r="H48" s="296"/>
      <c r="I48" s="362">
        <f t="shared" si="2"/>
        <v>0</v>
      </c>
      <c r="J48" s="341" t="str">
        <f t="shared" si="3"/>
        <v>-</v>
      </c>
    </row>
    <row r="49" spans="1:10" x14ac:dyDescent="0.2">
      <c r="A49" s="25" t="s">
        <v>104</v>
      </c>
      <c r="B49" s="83"/>
      <c r="C49" s="294"/>
      <c r="D49" s="295"/>
      <c r="E49" s="354">
        <f t="shared" si="0"/>
        <v>0</v>
      </c>
      <c r="F49" s="317" t="str">
        <f t="shared" si="1"/>
        <v>-</v>
      </c>
      <c r="G49" s="295"/>
      <c r="H49" s="296"/>
      <c r="I49" s="362">
        <f t="shared" si="2"/>
        <v>0</v>
      </c>
      <c r="J49" s="341" t="str">
        <f t="shared" si="3"/>
        <v>-</v>
      </c>
    </row>
    <row r="50" spans="1:10" s="16" customFormat="1" x14ac:dyDescent="0.2">
      <c r="A50" s="25" t="s">
        <v>92</v>
      </c>
      <c r="B50" s="84"/>
      <c r="C50" s="297"/>
      <c r="D50" s="298"/>
      <c r="E50" s="356">
        <f t="shared" si="0"/>
        <v>0</v>
      </c>
      <c r="F50" s="318" t="str">
        <f t="shared" si="1"/>
        <v>-</v>
      </c>
      <c r="G50" s="298"/>
      <c r="H50" s="299"/>
      <c r="I50" s="362">
        <f t="shared" si="2"/>
        <v>0</v>
      </c>
      <c r="J50" s="341" t="str">
        <f t="shared" si="3"/>
        <v>-</v>
      </c>
    </row>
    <row r="51" spans="1:10" s="80" customFormat="1" ht="23.65" customHeight="1" x14ac:dyDescent="0.25">
      <c r="A51" s="81" t="s">
        <v>58</v>
      </c>
      <c r="B51" s="82"/>
      <c r="C51" s="224">
        <f>C42-C43+C44-C45</f>
        <v>0</v>
      </c>
      <c r="D51" s="225">
        <f t="shared" ref="D51:H51" si="13">D42-D43+D44-D45</f>
        <v>0</v>
      </c>
      <c r="E51" s="355">
        <f t="shared" si="0"/>
        <v>0</v>
      </c>
      <c r="F51" s="338" t="str">
        <f t="shared" si="1"/>
        <v>-</v>
      </c>
      <c r="G51" s="225">
        <f t="shared" si="13"/>
        <v>0</v>
      </c>
      <c r="H51" s="226">
        <f t="shared" si="13"/>
        <v>0</v>
      </c>
      <c r="I51" s="364">
        <f t="shared" si="2"/>
        <v>0</v>
      </c>
      <c r="J51" s="338" t="str">
        <f t="shared" si="3"/>
        <v>-</v>
      </c>
    </row>
    <row r="52" spans="1:10" s="16" customFormat="1" x14ac:dyDescent="0.2">
      <c r="A52" s="21" t="s">
        <v>94</v>
      </c>
      <c r="B52" s="288"/>
      <c r="C52" s="291"/>
      <c r="D52" s="292"/>
      <c r="E52" s="352">
        <f t="shared" si="0"/>
        <v>0</v>
      </c>
      <c r="F52" s="337" t="str">
        <f t="shared" si="1"/>
        <v>-</v>
      </c>
      <c r="G52" s="292"/>
      <c r="H52" s="293"/>
      <c r="I52" s="361">
        <f t="shared" si="2"/>
        <v>0</v>
      </c>
      <c r="J52" s="340" t="str">
        <f t="shared" si="3"/>
        <v>-</v>
      </c>
    </row>
    <row r="53" spans="1:10" s="16" customFormat="1" x14ac:dyDescent="0.2">
      <c r="A53" s="21" t="s">
        <v>95</v>
      </c>
      <c r="B53" s="288"/>
      <c r="C53" s="291"/>
      <c r="D53" s="292"/>
      <c r="E53" s="352">
        <f t="shared" si="0"/>
        <v>0</v>
      </c>
      <c r="F53" s="337" t="str">
        <f t="shared" si="1"/>
        <v>-</v>
      </c>
      <c r="G53" s="292"/>
      <c r="H53" s="293"/>
      <c r="I53" s="361">
        <f t="shared" si="2"/>
        <v>0</v>
      </c>
      <c r="J53" s="340" t="str">
        <f t="shared" si="3"/>
        <v>-</v>
      </c>
    </row>
    <row r="54" spans="1:10" s="80" customFormat="1" ht="23.65" customHeight="1" x14ac:dyDescent="0.25">
      <c r="A54" s="81" t="s">
        <v>57</v>
      </c>
      <c r="B54" s="82"/>
      <c r="C54" s="224">
        <f>C53-C52</f>
        <v>0</v>
      </c>
      <c r="D54" s="225">
        <f t="shared" ref="D54:H54" si="14">D53-D52</f>
        <v>0</v>
      </c>
      <c r="E54" s="355">
        <f t="shared" si="0"/>
        <v>0</v>
      </c>
      <c r="F54" s="338" t="str">
        <f t="shared" si="1"/>
        <v>-</v>
      </c>
      <c r="G54" s="225">
        <f t="shared" si="14"/>
        <v>0</v>
      </c>
      <c r="H54" s="226">
        <f t="shared" si="14"/>
        <v>0</v>
      </c>
      <c r="I54" s="365">
        <f t="shared" si="2"/>
        <v>0</v>
      </c>
      <c r="J54" s="338" t="str">
        <f t="shared" si="3"/>
        <v>-</v>
      </c>
    </row>
    <row r="55" spans="1:10" s="80" customFormat="1" ht="23.65" customHeight="1" x14ac:dyDescent="0.25">
      <c r="A55" s="81" t="s">
        <v>105</v>
      </c>
      <c r="B55" s="82"/>
      <c r="C55" s="224">
        <f>C51+C54</f>
        <v>0</v>
      </c>
      <c r="D55" s="225">
        <f t="shared" ref="D55:H55" si="15">D51+D54</f>
        <v>0</v>
      </c>
      <c r="E55" s="355">
        <f t="shared" si="0"/>
        <v>0</v>
      </c>
      <c r="F55" s="338" t="str">
        <f t="shared" si="1"/>
        <v>-</v>
      </c>
      <c r="G55" s="225">
        <f t="shared" si="15"/>
        <v>0</v>
      </c>
      <c r="H55" s="226">
        <f t="shared" si="15"/>
        <v>0</v>
      </c>
      <c r="I55" s="365">
        <f t="shared" si="2"/>
        <v>0</v>
      </c>
      <c r="J55" s="338" t="str">
        <f t="shared" si="3"/>
        <v>-</v>
      </c>
    </row>
    <row r="56" spans="1:10" x14ac:dyDescent="0.2">
      <c r="C56" s="10"/>
      <c r="D56" s="10"/>
      <c r="F56" s="10"/>
      <c r="G56" s="10"/>
      <c r="H56" s="10"/>
    </row>
  </sheetData>
  <sheetProtection selectLockedCells="1" selectUnlockedCells="1"/>
  <mergeCells count="7">
    <mergeCell ref="A3:A4"/>
    <mergeCell ref="B3:B4"/>
    <mergeCell ref="A1:J1"/>
    <mergeCell ref="C3:D3"/>
    <mergeCell ref="G4:H4"/>
    <mergeCell ref="E3:F3"/>
    <mergeCell ref="I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rstPageNumber="0" orientation="landscape" r:id="rId1"/>
  <headerFooter>
    <oddHeader>&amp;L&amp;F&amp;R&amp;A</oddHeader>
    <oddFooter>&amp;L&amp;D&amp;C&amp;P/&amp;N&amp;R&amp;T</oddFooter>
  </headerFooter>
  <rowBreaks count="2" manualBreakCount="2">
    <brk id="12" max="9" man="1"/>
    <brk id="41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showGridLines="0" view="pageBreakPreview" zoomScaleNormal="95" zoomScaleSheetLayoutView="100" workbookViewId="0">
      <selection sqref="A1:J1"/>
    </sheetView>
  </sheetViews>
  <sheetFormatPr baseColWidth="10" defaultColWidth="11.28515625" defaultRowHeight="12.75" x14ac:dyDescent="0.2"/>
  <cols>
    <col min="1" max="1" width="47.85546875" style="2" bestFit="1" customWidth="1"/>
    <col min="2" max="2" width="10.28515625" style="2" customWidth="1"/>
    <col min="3" max="3" width="10.42578125" style="10" customWidth="1"/>
    <col min="4" max="5" width="10.28515625" style="10" customWidth="1"/>
    <col min="6" max="6" width="10.28515625" style="342" customWidth="1"/>
    <col min="7" max="9" width="10.28515625" style="10" customWidth="1"/>
    <col min="10" max="10" width="10.85546875" style="342" bestFit="1" customWidth="1"/>
    <col min="11" max="16384" width="11.28515625" style="2"/>
  </cols>
  <sheetData>
    <row r="1" spans="1:10" x14ac:dyDescent="0.2">
      <c r="A1" s="400" t="s">
        <v>284</v>
      </c>
      <c r="B1" s="401"/>
      <c r="C1" s="401"/>
      <c r="D1" s="401"/>
      <c r="E1" s="401"/>
      <c r="F1" s="401"/>
      <c r="G1" s="401"/>
      <c r="H1" s="401"/>
      <c r="I1" s="401"/>
      <c r="J1" s="402"/>
    </row>
    <row r="2" spans="1:10" x14ac:dyDescent="0.2">
      <c r="G2" s="2"/>
      <c r="H2" s="2"/>
      <c r="I2" s="2"/>
    </row>
    <row r="3" spans="1:10" x14ac:dyDescent="0.2">
      <c r="A3" s="414" t="s">
        <v>241</v>
      </c>
      <c r="B3" s="398"/>
      <c r="C3" s="403" t="s">
        <v>288</v>
      </c>
      <c r="D3" s="404"/>
      <c r="E3" s="403" t="s">
        <v>292</v>
      </c>
      <c r="F3" s="404"/>
      <c r="G3" s="227" t="s">
        <v>291</v>
      </c>
      <c r="H3" s="230" t="s">
        <v>288</v>
      </c>
      <c r="I3" s="403" t="s">
        <v>295</v>
      </c>
      <c r="J3" s="404"/>
    </row>
    <row r="4" spans="1:10" x14ac:dyDescent="0.2">
      <c r="A4" s="413"/>
      <c r="B4" s="399"/>
      <c r="C4" s="238" t="s">
        <v>289</v>
      </c>
      <c r="D4" s="150" t="s">
        <v>290</v>
      </c>
      <c r="E4" s="238" t="s">
        <v>293</v>
      </c>
      <c r="F4" s="343" t="s">
        <v>294</v>
      </c>
      <c r="G4" s="405" t="s">
        <v>289</v>
      </c>
      <c r="H4" s="406"/>
      <c r="I4" s="238" t="s">
        <v>293</v>
      </c>
      <c r="J4" s="343" t="s">
        <v>294</v>
      </c>
    </row>
    <row r="5" spans="1:10" x14ac:dyDescent="0.2">
      <c r="A5" s="94" t="s">
        <v>227</v>
      </c>
      <c r="B5" s="50"/>
      <c r="C5" s="177">
        <f>SUM(C6:C9)</f>
        <v>0</v>
      </c>
      <c r="D5" s="175">
        <f>SUM(D6:D9)</f>
        <v>0</v>
      </c>
      <c r="E5" s="319">
        <f t="shared" ref="E5:E13" si="0">IFERROR(D5-C5,"-")</f>
        <v>0</v>
      </c>
      <c r="F5" s="322" t="str">
        <f t="shared" ref="F5:F13" si="1">IFERROR(D5/C5-1,"-")</f>
        <v>-</v>
      </c>
      <c r="G5" s="175">
        <f>SUM(G6:G9)</f>
        <v>0</v>
      </c>
      <c r="H5" s="175">
        <f>SUM(H6:H9)</f>
        <v>0</v>
      </c>
      <c r="I5" s="335">
        <f t="shared" ref="I5:I13" si="2">IFERROR(H5-G5,"-")</f>
        <v>0</v>
      </c>
      <c r="J5" s="322" t="str">
        <f t="shared" ref="J5:J13" si="3">IFERROR(H5/G5-1,"-")</f>
        <v>-</v>
      </c>
    </row>
    <row r="6" spans="1:10" x14ac:dyDescent="0.2">
      <c r="A6" s="38" t="s">
        <v>228</v>
      </c>
      <c r="B6" s="39"/>
      <c r="C6" s="254"/>
      <c r="D6" s="255"/>
      <c r="E6" s="333">
        <f t="shared" si="0"/>
        <v>0</v>
      </c>
      <c r="F6" s="344" t="str">
        <f t="shared" si="1"/>
        <v>-</v>
      </c>
      <c r="G6" s="255"/>
      <c r="H6" s="254"/>
      <c r="I6" s="314">
        <f t="shared" si="2"/>
        <v>0</v>
      </c>
      <c r="J6" s="341" t="str">
        <f t="shared" si="3"/>
        <v>-</v>
      </c>
    </row>
    <row r="7" spans="1:10" ht="13.15" customHeight="1" x14ac:dyDescent="0.2">
      <c r="A7" s="38" t="s">
        <v>229</v>
      </c>
      <c r="B7" s="39"/>
      <c r="C7" s="254"/>
      <c r="D7" s="254"/>
      <c r="E7" s="334">
        <f t="shared" si="0"/>
        <v>0</v>
      </c>
      <c r="F7" s="345" t="str">
        <f t="shared" si="1"/>
        <v>-</v>
      </c>
      <c r="G7" s="254"/>
      <c r="H7" s="254"/>
      <c r="I7" s="328">
        <f t="shared" si="2"/>
        <v>0</v>
      </c>
      <c r="J7" s="341" t="str">
        <f t="shared" si="3"/>
        <v>-</v>
      </c>
    </row>
    <row r="8" spans="1:10" x14ac:dyDescent="0.2">
      <c r="A8" s="38" t="s">
        <v>230</v>
      </c>
      <c r="B8" s="39"/>
      <c r="C8" s="254"/>
      <c r="D8" s="254"/>
      <c r="E8" s="334">
        <f t="shared" si="0"/>
        <v>0</v>
      </c>
      <c r="F8" s="345" t="str">
        <f t="shared" si="1"/>
        <v>-</v>
      </c>
      <c r="G8" s="254"/>
      <c r="H8" s="254"/>
      <c r="I8" s="328">
        <f t="shared" si="2"/>
        <v>0</v>
      </c>
      <c r="J8" s="341" t="str">
        <f t="shared" si="3"/>
        <v>-</v>
      </c>
    </row>
    <row r="9" spans="1:10" x14ac:dyDescent="0.2">
      <c r="A9" s="38" t="s">
        <v>326</v>
      </c>
      <c r="B9" s="39"/>
      <c r="C9" s="254"/>
      <c r="D9" s="254"/>
      <c r="E9" s="334">
        <f t="shared" si="0"/>
        <v>0</v>
      </c>
      <c r="F9" s="345" t="str">
        <f t="shared" si="1"/>
        <v>-</v>
      </c>
      <c r="G9" s="254"/>
      <c r="H9" s="254"/>
      <c r="I9" s="328">
        <f t="shared" si="2"/>
        <v>0</v>
      </c>
      <c r="J9" s="341" t="str">
        <f t="shared" si="3"/>
        <v>-</v>
      </c>
    </row>
    <row r="10" spans="1:10" x14ac:dyDescent="0.2">
      <c r="A10" s="94" t="s">
        <v>213</v>
      </c>
      <c r="B10" s="50"/>
      <c r="C10" s="249"/>
      <c r="D10" s="250"/>
      <c r="E10" s="319">
        <f t="shared" si="0"/>
        <v>0</v>
      </c>
      <c r="F10" s="322" t="str">
        <f t="shared" si="1"/>
        <v>-</v>
      </c>
      <c r="G10" s="250"/>
      <c r="H10" s="250"/>
      <c r="I10" s="335">
        <f t="shared" si="2"/>
        <v>0</v>
      </c>
      <c r="J10" s="322" t="str">
        <f t="shared" si="3"/>
        <v>-</v>
      </c>
    </row>
    <row r="11" spans="1:10" x14ac:dyDescent="0.2">
      <c r="A11" s="94" t="s">
        <v>299</v>
      </c>
      <c r="B11" s="50"/>
      <c r="C11" s="249"/>
      <c r="D11" s="250"/>
      <c r="E11" s="319">
        <f t="shared" ref="E11" si="4">IFERROR(D11-C11,"-")</f>
        <v>0</v>
      </c>
      <c r="F11" s="322" t="str">
        <f t="shared" ref="F11" si="5">IFERROR(D11/C11-1,"-")</f>
        <v>-</v>
      </c>
      <c r="G11" s="250"/>
      <c r="H11" s="250"/>
      <c r="I11" s="335">
        <f t="shared" ref="I11" si="6">IFERROR(H11-G11,"-")</f>
        <v>0</v>
      </c>
      <c r="J11" s="322" t="str">
        <f t="shared" ref="J11" si="7">IFERROR(H11/G11-1,"-")</f>
        <v>-</v>
      </c>
    </row>
    <row r="12" spans="1:10" x14ac:dyDescent="0.2">
      <c r="A12" s="94" t="s">
        <v>231</v>
      </c>
      <c r="B12" s="50"/>
      <c r="C12" s="249"/>
      <c r="D12" s="250"/>
      <c r="E12" s="319">
        <f t="shared" si="0"/>
        <v>0</v>
      </c>
      <c r="F12" s="322" t="str">
        <f t="shared" si="1"/>
        <v>-</v>
      </c>
      <c r="G12" s="250"/>
      <c r="H12" s="250"/>
      <c r="I12" s="335">
        <f t="shared" si="2"/>
        <v>0</v>
      </c>
      <c r="J12" s="322" t="str">
        <f t="shared" si="3"/>
        <v>-</v>
      </c>
    </row>
    <row r="13" spans="1:10" x14ac:dyDescent="0.2">
      <c r="A13" s="18" t="s">
        <v>240</v>
      </c>
      <c r="B13" s="36"/>
      <c r="C13" s="55">
        <f>C5+C10+C11+C12</f>
        <v>0</v>
      </c>
      <c r="D13" s="19">
        <f>D5+D10+D11+D12</f>
        <v>0</v>
      </c>
      <c r="E13" s="55">
        <f t="shared" si="0"/>
        <v>0</v>
      </c>
      <c r="F13" s="325" t="str">
        <f t="shared" si="1"/>
        <v>-</v>
      </c>
      <c r="G13" s="19">
        <f t="shared" ref="G13:H13" si="8">G5+G10+G11+G12</f>
        <v>0</v>
      </c>
      <c r="H13" s="19">
        <f t="shared" si="8"/>
        <v>0</v>
      </c>
      <c r="I13" s="55">
        <f t="shared" si="2"/>
        <v>0</v>
      </c>
      <c r="J13" s="325" t="str">
        <f t="shared" si="3"/>
        <v>-</v>
      </c>
    </row>
    <row r="14" spans="1:10" x14ac:dyDescent="0.2">
      <c r="G14" s="2"/>
      <c r="H14" s="2"/>
      <c r="I14" s="2"/>
    </row>
    <row r="15" spans="1:10" x14ac:dyDescent="0.2">
      <c r="A15" s="414" t="s">
        <v>225</v>
      </c>
      <c r="B15" s="398"/>
      <c r="C15" s="403" t="s">
        <v>288</v>
      </c>
      <c r="D15" s="404"/>
      <c r="E15" s="403" t="s">
        <v>292</v>
      </c>
      <c r="F15" s="404"/>
      <c r="G15" s="227" t="s">
        <v>291</v>
      </c>
      <c r="H15" s="230" t="s">
        <v>288</v>
      </c>
      <c r="I15" s="403" t="s">
        <v>295</v>
      </c>
      <c r="J15" s="404"/>
    </row>
    <row r="16" spans="1:10" x14ac:dyDescent="0.2">
      <c r="A16" s="413"/>
      <c r="B16" s="399"/>
      <c r="C16" s="238" t="s">
        <v>289</v>
      </c>
      <c r="D16" s="150" t="s">
        <v>290</v>
      </c>
      <c r="E16" s="238" t="s">
        <v>293</v>
      </c>
      <c r="F16" s="343" t="s">
        <v>294</v>
      </c>
      <c r="G16" s="405" t="s">
        <v>289</v>
      </c>
      <c r="H16" s="406"/>
      <c r="I16" s="238" t="s">
        <v>293</v>
      </c>
      <c r="J16" s="343" t="s">
        <v>294</v>
      </c>
    </row>
    <row r="17" spans="1:10" x14ac:dyDescent="0.2">
      <c r="A17" s="94" t="s">
        <v>190</v>
      </c>
      <c r="B17" s="50"/>
      <c r="C17" s="177">
        <f>C18+C23+C28+C33+C38+C43</f>
        <v>0</v>
      </c>
      <c r="D17" s="175">
        <f>D18+D23+D28+D33+D38+D43</f>
        <v>0</v>
      </c>
      <c r="E17" s="319">
        <f t="shared" ref="E17:E110" si="9">IFERROR(D17-C17,"-")</f>
        <v>0</v>
      </c>
      <c r="F17" s="322" t="str">
        <f t="shared" ref="F17:F110" si="10">IFERROR(D17/C17-1,"-")</f>
        <v>-</v>
      </c>
      <c r="G17" s="175">
        <f t="shared" ref="G17:H17" si="11">G18+G23+G28+G33+G38+G43</f>
        <v>0</v>
      </c>
      <c r="H17" s="176">
        <f t="shared" si="11"/>
        <v>0</v>
      </c>
      <c r="I17" s="335">
        <f t="shared" ref="I17:I110" si="12">IFERROR(H17-G17,"-")</f>
        <v>0</v>
      </c>
      <c r="J17" s="322" t="str">
        <f t="shared" ref="J17:J110" si="13">IFERROR(H17/G17-1,"-")</f>
        <v>-</v>
      </c>
    </row>
    <row r="18" spans="1:10" x14ac:dyDescent="0.2">
      <c r="A18" s="95" t="s">
        <v>185</v>
      </c>
      <c r="B18" s="244"/>
      <c r="C18" s="229">
        <f>SUM(C19:C22)</f>
        <v>0</v>
      </c>
      <c r="D18" s="232">
        <f t="shared" ref="D18:H18" si="14">SUM(D19:D22)</f>
        <v>0</v>
      </c>
      <c r="E18" s="55">
        <f t="shared" si="9"/>
        <v>0</v>
      </c>
      <c r="F18" s="325" t="str">
        <f t="shared" si="10"/>
        <v>-</v>
      </c>
      <c r="G18" s="232">
        <f t="shared" si="14"/>
        <v>0</v>
      </c>
      <c r="H18" s="231">
        <f t="shared" si="14"/>
        <v>0</v>
      </c>
      <c r="I18" s="55">
        <f t="shared" si="12"/>
        <v>0</v>
      </c>
      <c r="J18" s="325" t="str">
        <f t="shared" si="13"/>
        <v>-</v>
      </c>
    </row>
    <row r="19" spans="1:10" x14ac:dyDescent="0.2">
      <c r="A19" s="38" t="s">
        <v>327</v>
      </c>
      <c r="B19" s="39"/>
      <c r="C19" s="254"/>
      <c r="D19" s="255"/>
      <c r="E19" s="333">
        <f t="shared" si="9"/>
        <v>0</v>
      </c>
      <c r="F19" s="344" t="str">
        <f t="shared" si="10"/>
        <v>-</v>
      </c>
      <c r="G19" s="255"/>
      <c r="H19" s="256"/>
      <c r="I19" s="314">
        <f t="shared" si="12"/>
        <v>0</v>
      </c>
      <c r="J19" s="341" t="str">
        <f t="shared" si="13"/>
        <v>-</v>
      </c>
    </row>
    <row r="20" spans="1:10" ht="13.15" customHeight="1" x14ac:dyDescent="0.2">
      <c r="A20" s="38" t="s">
        <v>328</v>
      </c>
      <c r="B20" s="39"/>
      <c r="C20" s="254"/>
      <c r="D20" s="254"/>
      <c r="E20" s="334">
        <f t="shared" si="9"/>
        <v>0</v>
      </c>
      <c r="F20" s="345" t="str">
        <f t="shared" si="10"/>
        <v>-</v>
      </c>
      <c r="G20" s="254"/>
      <c r="H20" s="256"/>
      <c r="I20" s="328">
        <f t="shared" si="12"/>
        <v>0</v>
      </c>
      <c r="J20" s="341" t="str">
        <f t="shared" si="13"/>
        <v>-</v>
      </c>
    </row>
    <row r="21" spans="1:10" x14ac:dyDescent="0.2">
      <c r="A21" s="38" t="s">
        <v>329</v>
      </c>
      <c r="B21" s="39"/>
      <c r="C21" s="254"/>
      <c r="D21" s="254"/>
      <c r="E21" s="334">
        <f t="shared" si="9"/>
        <v>0</v>
      </c>
      <c r="F21" s="345" t="str">
        <f t="shared" si="10"/>
        <v>-</v>
      </c>
      <c r="G21" s="254"/>
      <c r="H21" s="256"/>
      <c r="I21" s="328">
        <f t="shared" si="12"/>
        <v>0</v>
      </c>
      <c r="J21" s="341" t="str">
        <f t="shared" si="13"/>
        <v>-</v>
      </c>
    </row>
    <row r="22" spans="1:10" x14ac:dyDescent="0.2">
      <c r="A22" s="38" t="s">
        <v>330</v>
      </c>
      <c r="B22" s="39"/>
      <c r="C22" s="254"/>
      <c r="D22" s="254"/>
      <c r="E22" s="334">
        <f t="shared" si="9"/>
        <v>0</v>
      </c>
      <c r="F22" s="345" t="str">
        <f t="shared" si="10"/>
        <v>-</v>
      </c>
      <c r="G22" s="254"/>
      <c r="H22" s="256"/>
      <c r="I22" s="328">
        <f t="shared" si="12"/>
        <v>0</v>
      </c>
      <c r="J22" s="341" t="str">
        <f t="shared" si="13"/>
        <v>-</v>
      </c>
    </row>
    <row r="23" spans="1:10" x14ac:dyDescent="0.2">
      <c r="A23" s="95" t="s">
        <v>331</v>
      </c>
      <c r="B23" s="244"/>
      <c r="C23" s="229">
        <f>SUM(C24:C27)</f>
        <v>0</v>
      </c>
      <c r="D23" s="232">
        <f t="shared" ref="D23:H23" si="15">SUM(D24:D27)</f>
        <v>0</v>
      </c>
      <c r="E23" s="55">
        <f t="shared" si="9"/>
        <v>0</v>
      </c>
      <c r="F23" s="325" t="str">
        <f t="shared" si="10"/>
        <v>-</v>
      </c>
      <c r="G23" s="232">
        <f t="shared" si="15"/>
        <v>0</v>
      </c>
      <c r="H23" s="231">
        <f t="shared" si="15"/>
        <v>0</v>
      </c>
      <c r="I23" s="55">
        <f t="shared" si="12"/>
        <v>0</v>
      </c>
      <c r="J23" s="325" t="str">
        <f t="shared" si="13"/>
        <v>-</v>
      </c>
    </row>
    <row r="24" spans="1:10" x14ac:dyDescent="0.2">
      <c r="A24" s="45" t="s">
        <v>327</v>
      </c>
      <c r="B24" s="39"/>
      <c r="C24" s="254"/>
      <c r="D24" s="254"/>
      <c r="E24" s="334">
        <f t="shared" si="9"/>
        <v>0</v>
      </c>
      <c r="F24" s="345" t="str">
        <f t="shared" si="10"/>
        <v>-</v>
      </c>
      <c r="G24" s="254"/>
      <c r="H24" s="256"/>
      <c r="I24" s="328">
        <f t="shared" si="12"/>
        <v>0</v>
      </c>
      <c r="J24" s="341" t="str">
        <f t="shared" si="13"/>
        <v>-</v>
      </c>
    </row>
    <row r="25" spans="1:10" x14ac:dyDescent="0.2">
      <c r="A25" s="45" t="s">
        <v>328</v>
      </c>
      <c r="B25" s="39"/>
      <c r="C25" s="254"/>
      <c r="D25" s="254"/>
      <c r="E25" s="334">
        <f t="shared" ref="E25" si="16">IFERROR(D25-C25,"-")</f>
        <v>0</v>
      </c>
      <c r="F25" s="345" t="str">
        <f t="shared" ref="F25" si="17">IFERROR(D25/C25-1,"-")</f>
        <v>-</v>
      </c>
      <c r="G25" s="254"/>
      <c r="H25" s="256"/>
      <c r="I25" s="328">
        <f t="shared" ref="I25" si="18">IFERROR(H25-G25,"-")</f>
        <v>0</v>
      </c>
      <c r="J25" s="341" t="str">
        <f t="shared" ref="J25" si="19">IFERROR(H25/G25-1,"-")</f>
        <v>-</v>
      </c>
    </row>
    <row r="26" spans="1:10" x14ac:dyDescent="0.2">
      <c r="A26" s="45" t="s">
        <v>329</v>
      </c>
      <c r="B26" s="39"/>
      <c r="C26" s="254"/>
      <c r="D26" s="254"/>
      <c r="E26" s="334">
        <f t="shared" si="9"/>
        <v>0</v>
      </c>
      <c r="F26" s="345" t="str">
        <f t="shared" si="10"/>
        <v>-</v>
      </c>
      <c r="G26" s="254"/>
      <c r="H26" s="256"/>
      <c r="I26" s="328">
        <f t="shared" si="12"/>
        <v>0</v>
      </c>
      <c r="J26" s="341" t="str">
        <f t="shared" si="13"/>
        <v>-</v>
      </c>
    </row>
    <row r="27" spans="1:10" x14ac:dyDescent="0.2">
      <c r="A27" s="45" t="s">
        <v>330</v>
      </c>
      <c r="B27" s="39"/>
      <c r="C27" s="257"/>
      <c r="D27" s="257"/>
      <c r="E27" s="328">
        <f t="shared" si="9"/>
        <v>0</v>
      </c>
      <c r="F27" s="341" t="str">
        <f t="shared" si="10"/>
        <v>-</v>
      </c>
      <c r="G27" s="257"/>
      <c r="H27" s="258"/>
      <c r="I27" s="328">
        <f t="shared" si="12"/>
        <v>0</v>
      </c>
      <c r="J27" s="341" t="str">
        <f t="shared" si="13"/>
        <v>-</v>
      </c>
    </row>
    <row r="28" spans="1:10" x14ac:dyDescent="0.2">
      <c r="A28" s="95" t="s">
        <v>332</v>
      </c>
      <c r="B28" s="244"/>
      <c r="C28" s="229">
        <f>SUM(C29:C32)</f>
        <v>0</v>
      </c>
      <c r="D28" s="232">
        <f t="shared" ref="D28" si="20">SUM(D29:D32)</f>
        <v>0</v>
      </c>
      <c r="E28" s="55">
        <f t="shared" si="9"/>
        <v>0</v>
      </c>
      <c r="F28" s="325" t="str">
        <f t="shared" si="10"/>
        <v>-</v>
      </c>
      <c r="G28" s="232">
        <f t="shared" ref="G28:H28" si="21">SUM(G29:G32)</f>
        <v>0</v>
      </c>
      <c r="H28" s="231">
        <f t="shared" si="21"/>
        <v>0</v>
      </c>
      <c r="I28" s="55">
        <f t="shared" si="12"/>
        <v>0</v>
      </c>
      <c r="J28" s="325" t="str">
        <f t="shared" si="13"/>
        <v>-</v>
      </c>
    </row>
    <row r="29" spans="1:10" x14ac:dyDescent="0.2">
      <c r="A29" s="38" t="s">
        <v>327</v>
      </c>
      <c r="B29" s="39"/>
      <c r="C29" s="254"/>
      <c r="D29" s="255"/>
      <c r="E29" s="333">
        <f t="shared" si="9"/>
        <v>0</v>
      </c>
      <c r="F29" s="344" t="str">
        <f t="shared" si="10"/>
        <v>-</v>
      </c>
      <c r="G29" s="255"/>
      <c r="H29" s="256"/>
      <c r="I29" s="314">
        <f t="shared" si="12"/>
        <v>0</v>
      </c>
      <c r="J29" s="341" t="str">
        <f t="shared" si="13"/>
        <v>-</v>
      </c>
    </row>
    <row r="30" spans="1:10" ht="13.15" customHeight="1" x14ac:dyDescent="0.2">
      <c r="A30" s="38" t="s">
        <v>328</v>
      </c>
      <c r="B30" s="39"/>
      <c r="C30" s="254"/>
      <c r="D30" s="254"/>
      <c r="E30" s="334">
        <f t="shared" si="9"/>
        <v>0</v>
      </c>
      <c r="F30" s="345" t="str">
        <f t="shared" si="10"/>
        <v>-</v>
      </c>
      <c r="G30" s="254"/>
      <c r="H30" s="256"/>
      <c r="I30" s="328">
        <f t="shared" si="12"/>
        <v>0</v>
      </c>
      <c r="J30" s="341" t="str">
        <f t="shared" si="13"/>
        <v>-</v>
      </c>
    </row>
    <row r="31" spans="1:10" x14ac:dyDescent="0.2">
      <c r="A31" s="38" t="s">
        <v>329</v>
      </c>
      <c r="B31" s="39"/>
      <c r="C31" s="254"/>
      <c r="D31" s="254"/>
      <c r="E31" s="334">
        <f t="shared" si="9"/>
        <v>0</v>
      </c>
      <c r="F31" s="345" t="str">
        <f t="shared" si="10"/>
        <v>-</v>
      </c>
      <c r="G31" s="254"/>
      <c r="H31" s="256"/>
      <c r="I31" s="328">
        <f t="shared" si="12"/>
        <v>0</v>
      </c>
      <c r="J31" s="341" t="str">
        <f t="shared" si="13"/>
        <v>-</v>
      </c>
    </row>
    <row r="32" spans="1:10" x14ac:dyDescent="0.2">
      <c r="A32" s="38" t="s">
        <v>330</v>
      </c>
      <c r="B32" s="39"/>
      <c r="C32" s="254"/>
      <c r="D32" s="254"/>
      <c r="E32" s="334">
        <f t="shared" si="9"/>
        <v>0</v>
      </c>
      <c r="F32" s="345" t="str">
        <f t="shared" si="10"/>
        <v>-</v>
      </c>
      <c r="G32" s="254"/>
      <c r="H32" s="256"/>
      <c r="I32" s="328">
        <f t="shared" si="12"/>
        <v>0</v>
      </c>
      <c r="J32" s="341" t="str">
        <f t="shared" si="13"/>
        <v>-</v>
      </c>
    </row>
    <row r="33" spans="1:10" x14ac:dyDescent="0.2">
      <c r="A33" s="95" t="s">
        <v>184</v>
      </c>
      <c r="B33" s="244"/>
      <c r="C33" s="229">
        <f>SUM(C34:C37)</f>
        <v>0</v>
      </c>
      <c r="D33" s="232">
        <f t="shared" ref="D33" si="22">SUM(D34:D37)</f>
        <v>0</v>
      </c>
      <c r="E33" s="55">
        <f t="shared" si="9"/>
        <v>0</v>
      </c>
      <c r="F33" s="325" t="str">
        <f t="shared" si="10"/>
        <v>-</v>
      </c>
      <c r="G33" s="232">
        <f t="shared" ref="G33:H33" si="23">SUM(G34:G37)</f>
        <v>0</v>
      </c>
      <c r="H33" s="231">
        <f t="shared" si="23"/>
        <v>0</v>
      </c>
      <c r="I33" s="55">
        <f t="shared" si="12"/>
        <v>0</v>
      </c>
      <c r="J33" s="325" t="str">
        <f t="shared" si="13"/>
        <v>-</v>
      </c>
    </row>
    <row r="34" spans="1:10" x14ac:dyDescent="0.2">
      <c r="A34" s="45" t="s">
        <v>327</v>
      </c>
      <c r="B34" s="39"/>
      <c r="C34" s="254"/>
      <c r="D34" s="254"/>
      <c r="E34" s="334">
        <f t="shared" si="9"/>
        <v>0</v>
      </c>
      <c r="F34" s="345" t="str">
        <f t="shared" si="10"/>
        <v>-</v>
      </c>
      <c r="G34" s="254"/>
      <c r="H34" s="256"/>
      <c r="I34" s="328">
        <f t="shared" si="12"/>
        <v>0</v>
      </c>
      <c r="J34" s="341" t="str">
        <f t="shared" si="13"/>
        <v>-</v>
      </c>
    </row>
    <row r="35" spans="1:10" x14ac:dyDescent="0.2">
      <c r="A35" s="45" t="s">
        <v>328</v>
      </c>
      <c r="B35" s="39"/>
      <c r="C35" s="254"/>
      <c r="D35" s="254"/>
      <c r="E35" s="334">
        <f t="shared" si="9"/>
        <v>0</v>
      </c>
      <c r="F35" s="345" t="str">
        <f t="shared" si="10"/>
        <v>-</v>
      </c>
      <c r="G35" s="254"/>
      <c r="H35" s="256"/>
      <c r="I35" s="328">
        <f t="shared" si="12"/>
        <v>0</v>
      </c>
      <c r="J35" s="341" t="str">
        <f t="shared" si="13"/>
        <v>-</v>
      </c>
    </row>
    <row r="36" spans="1:10" x14ac:dyDescent="0.2">
      <c r="A36" s="45" t="s">
        <v>329</v>
      </c>
      <c r="B36" s="39"/>
      <c r="C36" s="254"/>
      <c r="D36" s="254"/>
      <c r="E36" s="334">
        <f t="shared" si="9"/>
        <v>0</v>
      </c>
      <c r="F36" s="345" t="str">
        <f t="shared" si="10"/>
        <v>-</v>
      </c>
      <c r="G36" s="254"/>
      <c r="H36" s="256"/>
      <c r="I36" s="328">
        <f t="shared" si="12"/>
        <v>0</v>
      </c>
      <c r="J36" s="341" t="str">
        <f t="shared" si="13"/>
        <v>-</v>
      </c>
    </row>
    <row r="37" spans="1:10" x14ac:dyDescent="0.2">
      <c r="A37" s="45" t="s">
        <v>330</v>
      </c>
      <c r="B37" s="39"/>
      <c r="C37" s="257"/>
      <c r="D37" s="257"/>
      <c r="E37" s="328">
        <f t="shared" si="9"/>
        <v>0</v>
      </c>
      <c r="F37" s="341" t="str">
        <f t="shared" si="10"/>
        <v>-</v>
      </c>
      <c r="G37" s="257"/>
      <c r="H37" s="258"/>
      <c r="I37" s="328">
        <f t="shared" si="12"/>
        <v>0</v>
      </c>
      <c r="J37" s="341" t="str">
        <f t="shared" si="13"/>
        <v>-</v>
      </c>
    </row>
    <row r="38" spans="1:10" x14ac:dyDescent="0.2">
      <c r="A38" s="95" t="s">
        <v>186</v>
      </c>
      <c r="B38" s="244"/>
      <c r="C38" s="229">
        <f>SUM(C39:C42)</f>
        <v>0</v>
      </c>
      <c r="D38" s="232">
        <f t="shared" ref="D38" si="24">SUM(D39:D42)</f>
        <v>0</v>
      </c>
      <c r="E38" s="55">
        <f t="shared" ref="E38:E48" si="25">IFERROR(D38-C38,"-")</f>
        <v>0</v>
      </c>
      <c r="F38" s="325" t="str">
        <f t="shared" ref="F38:F48" si="26">IFERROR(D38/C38-1,"-")</f>
        <v>-</v>
      </c>
      <c r="G38" s="232">
        <f t="shared" ref="G38:H38" si="27">SUM(G39:G42)</f>
        <v>0</v>
      </c>
      <c r="H38" s="231">
        <f t="shared" si="27"/>
        <v>0</v>
      </c>
      <c r="I38" s="55">
        <f t="shared" ref="I38:I47" si="28">IFERROR(H38-G38,"-")</f>
        <v>0</v>
      </c>
      <c r="J38" s="325" t="str">
        <f t="shared" ref="J38:J47" si="29">IFERROR(H38/G38-1,"-")</f>
        <v>-</v>
      </c>
    </row>
    <row r="39" spans="1:10" x14ac:dyDescent="0.2">
      <c r="A39" s="38" t="s">
        <v>327</v>
      </c>
      <c r="B39" s="39"/>
      <c r="C39" s="254"/>
      <c r="D39" s="255"/>
      <c r="E39" s="333">
        <f t="shared" si="25"/>
        <v>0</v>
      </c>
      <c r="F39" s="344" t="str">
        <f t="shared" si="26"/>
        <v>-</v>
      </c>
      <c r="G39" s="255"/>
      <c r="H39" s="256"/>
      <c r="I39" s="314">
        <f t="shared" si="28"/>
        <v>0</v>
      </c>
      <c r="J39" s="341" t="str">
        <f t="shared" si="29"/>
        <v>-</v>
      </c>
    </row>
    <row r="40" spans="1:10" ht="13.15" customHeight="1" x14ac:dyDescent="0.2">
      <c r="A40" s="38" t="s">
        <v>328</v>
      </c>
      <c r="B40" s="39"/>
      <c r="C40" s="254"/>
      <c r="D40" s="254"/>
      <c r="E40" s="334">
        <f t="shared" si="25"/>
        <v>0</v>
      </c>
      <c r="F40" s="345" t="str">
        <f t="shared" si="26"/>
        <v>-</v>
      </c>
      <c r="G40" s="254"/>
      <c r="H40" s="256"/>
      <c r="I40" s="328">
        <f t="shared" si="28"/>
        <v>0</v>
      </c>
      <c r="J40" s="341" t="str">
        <f t="shared" si="29"/>
        <v>-</v>
      </c>
    </row>
    <row r="41" spans="1:10" x14ac:dyDescent="0.2">
      <c r="A41" s="38" t="s">
        <v>329</v>
      </c>
      <c r="B41" s="39"/>
      <c r="C41" s="254"/>
      <c r="D41" s="254"/>
      <c r="E41" s="334">
        <f t="shared" si="25"/>
        <v>0</v>
      </c>
      <c r="F41" s="345" t="str">
        <f t="shared" si="26"/>
        <v>-</v>
      </c>
      <c r="G41" s="254"/>
      <c r="H41" s="256"/>
      <c r="I41" s="328">
        <f t="shared" si="28"/>
        <v>0</v>
      </c>
      <c r="J41" s="341" t="str">
        <f t="shared" si="29"/>
        <v>-</v>
      </c>
    </row>
    <row r="42" spans="1:10" x14ac:dyDescent="0.2">
      <c r="A42" s="38" t="s">
        <v>330</v>
      </c>
      <c r="B42" s="39"/>
      <c r="C42" s="254"/>
      <c r="D42" s="254"/>
      <c r="E42" s="334">
        <f t="shared" si="25"/>
        <v>0</v>
      </c>
      <c r="F42" s="345" t="str">
        <f t="shared" si="26"/>
        <v>-</v>
      </c>
      <c r="G42" s="254"/>
      <c r="H42" s="256"/>
      <c r="I42" s="328">
        <f t="shared" si="28"/>
        <v>0</v>
      </c>
      <c r="J42" s="341" t="str">
        <f t="shared" si="29"/>
        <v>-</v>
      </c>
    </row>
    <row r="43" spans="1:10" x14ac:dyDescent="0.2">
      <c r="A43" s="95" t="s">
        <v>298</v>
      </c>
      <c r="B43" s="244"/>
      <c r="C43" s="229">
        <f>SUM(C44:C47)</f>
        <v>0</v>
      </c>
      <c r="D43" s="232">
        <f t="shared" ref="D43" si="30">SUM(D44:D47)</f>
        <v>0</v>
      </c>
      <c r="E43" s="55">
        <f t="shared" si="25"/>
        <v>0</v>
      </c>
      <c r="F43" s="325" t="str">
        <f t="shared" si="26"/>
        <v>-</v>
      </c>
      <c r="G43" s="232">
        <f t="shared" ref="G43:H43" si="31">SUM(G44:G47)</f>
        <v>0</v>
      </c>
      <c r="H43" s="231">
        <f t="shared" si="31"/>
        <v>0</v>
      </c>
      <c r="I43" s="55">
        <f t="shared" si="28"/>
        <v>0</v>
      </c>
      <c r="J43" s="325" t="str">
        <f t="shared" si="29"/>
        <v>-</v>
      </c>
    </row>
    <row r="44" spans="1:10" x14ac:dyDescent="0.2">
      <c r="A44" s="45" t="s">
        <v>327</v>
      </c>
      <c r="B44" s="39"/>
      <c r="C44" s="254"/>
      <c r="D44" s="254"/>
      <c r="E44" s="334">
        <f t="shared" si="25"/>
        <v>0</v>
      </c>
      <c r="F44" s="345" t="str">
        <f t="shared" si="26"/>
        <v>-</v>
      </c>
      <c r="G44" s="254"/>
      <c r="H44" s="256"/>
      <c r="I44" s="328">
        <f t="shared" si="28"/>
        <v>0</v>
      </c>
      <c r="J44" s="341" t="str">
        <f t="shared" si="29"/>
        <v>-</v>
      </c>
    </row>
    <row r="45" spans="1:10" x14ac:dyDescent="0.2">
      <c r="A45" s="45" t="s">
        <v>328</v>
      </c>
      <c r="B45" s="39"/>
      <c r="C45" s="254"/>
      <c r="D45" s="254"/>
      <c r="E45" s="334">
        <f t="shared" si="25"/>
        <v>0</v>
      </c>
      <c r="F45" s="345" t="str">
        <f t="shared" si="26"/>
        <v>-</v>
      </c>
      <c r="G45" s="254"/>
      <c r="H45" s="256"/>
      <c r="I45" s="328">
        <f t="shared" si="28"/>
        <v>0</v>
      </c>
      <c r="J45" s="341" t="str">
        <f t="shared" si="29"/>
        <v>-</v>
      </c>
    </row>
    <row r="46" spans="1:10" x14ac:dyDescent="0.2">
      <c r="A46" s="45" t="s">
        <v>329</v>
      </c>
      <c r="B46" s="39"/>
      <c r="C46" s="254"/>
      <c r="D46" s="254"/>
      <c r="E46" s="334">
        <f t="shared" si="25"/>
        <v>0</v>
      </c>
      <c r="F46" s="345" t="str">
        <f t="shared" si="26"/>
        <v>-</v>
      </c>
      <c r="G46" s="254"/>
      <c r="H46" s="256"/>
      <c r="I46" s="328">
        <f t="shared" si="28"/>
        <v>0</v>
      </c>
      <c r="J46" s="341" t="str">
        <f t="shared" si="29"/>
        <v>-</v>
      </c>
    </row>
    <row r="47" spans="1:10" x14ac:dyDescent="0.2">
      <c r="A47" s="45" t="s">
        <v>330</v>
      </c>
      <c r="B47" s="39"/>
      <c r="C47" s="257"/>
      <c r="D47" s="257"/>
      <c r="E47" s="328">
        <f t="shared" si="25"/>
        <v>0</v>
      </c>
      <c r="F47" s="341" t="str">
        <f t="shared" si="26"/>
        <v>-</v>
      </c>
      <c r="G47" s="257"/>
      <c r="H47" s="258"/>
      <c r="I47" s="328">
        <f t="shared" si="28"/>
        <v>0</v>
      </c>
      <c r="J47" s="341" t="str">
        <f t="shared" si="29"/>
        <v>-</v>
      </c>
    </row>
    <row r="48" spans="1:10" x14ac:dyDescent="0.2">
      <c r="A48" s="94" t="s">
        <v>226</v>
      </c>
      <c r="B48" s="50"/>
      <c r="C48" s="177">
        <f>C49+C54+C59+C64+C69+C74</f>
        <v>0</v>
      </c>
      <c r="D48" s="175">
        <f>D49+D54+D59+D64+D69+D74</f>
        <v>0</v>
      </c>
      <c r="E48" s="319">
        <f t="shared" si="25"/>
        <v>0</v>
      </c>
      <c r="F48" s="322" t="str">
        <f t="shared" si="26"/>
        <v>-</v>
      </c>
      <c r="G48" s="175">
        <f t="shared" ref="G48" si="32">G49+G54+G59+G64+G69+G74</f>
        <v>0</v>
      </c>
      <c r="H48" s="176">
        <f t="shared" ref="H48" si="33">H49+H54+H59+H64+H69+H74</f>
        <v>0</v>
      </c>
      <c r="I48" s="335">
        <f t="shared" si="12"/>
        <v>0</v>
      </c>
      <c r="J48" s="322" t="str">
        <f t="shared" si="13"/>
        <v>-</v>
      </c>
    </row>
    <row r="49" spans="1:10" x14ac:dyDescent="0.2">
      <c r="A49" s="95" t="s">
        <v>185</v>
      </c>
      <c r="B49" s="244"/>
      <c r="C49" s="229">
        <f>SUM(C50:C53)</f>
        <v>0</v>
      </c>
      <c r="D49" s="232">
        <f t="shared" ref="D49" si="34">SUM(D50:D53)</f>
        <v>0</v>
      </c>
      <c r="E49" s="55">
        <f t="shared" si="9"/>
        <v>0</v>
      </c>
      <c r="F49" s="325" t="str">
        <f t="shared" si="10"/>
        <v>-</v>
      </c>
      <c r="G49" s="232">
        <f t="shared" ref="G49" si="35">SUM(G50:G53)</f>
        <v>0</v>
      </c>
      <c r="H49" s="231">
        <f t="shared" ref="H49" si="36">SUM(H50:H53)</f>
        <v>0</v>
      </c>
      <c r="I49" s="55">
        <f t="shared" si="12"/>
        <v>0</v>
      </c>
      <c r="J49" s="325" t="str">
        <f t="shared" si="13"/>
        <v>-</v>
      </c>
    </row>
    <row r="50" spans="1:10" x14ac:dyDescent="0.2">
      <c r="A50" s="38" t="s">
        <v>327</v>
      </c>
      <c r="B50" s="39"/>
      <c r="C50" s="254"/>
      <c r="D50" s="255"/>
      <c r="E50" s="333">
        <f t="shared" si="9"/>
        <v>0</v>
      </c>
      <c r="F50" s="344" t="str">
        <f t="shared" si="10"/>
        <v>-</v>
      </c>
      <c r="G50" s="255"/>
      <c r="H50" s="256"/>
      <c r="I50" s="314">
        <f t="shared" si="12"/>
        <v>0</v>
      </c>
      <c r="J50" s="341" t="str">
        <f t="shared" si="13"/>
        <v>-</v>
      </c>
    </row>
    <row r="51" spans="1:10" ht="13.15" customHeight="1" x14ac:dyDescent="0.2">
      <c r="A51" s="38" t="s">
        <v>328</v>
      </c>
      <c r="B51" s="39"/>
      <c r="C51" s="254"/>
      <c r="D51" s="254"/>
      <c r="E51" s="334">
        <f t="shared" si="9"/>
        <v>0</v>
      </c>
      <c r="F51" s="345" t="str">
        <f t="shared" si="10"/>
        <v>-</v>
      </c>
      <c r="G51" s="254"/>
      <c r="H51" s="256"/>
      <c r="I51" s="328">
        <f t="shared" si="12"/>
        <v>0</v>
      </c>
      <c r="J51" s="341" t="str">
        <f t="shared" si="13"/>
        <v>-</v>
      </c>
    </row>
    <row r="52" spans="1:10" x14ac:dyDescent="0.2">
      <c r="A52" s="38" t="s">
        <v>329</v>
      </c>
      <c r="B52" s="39"/>
      <c r="C52" s="254"/>
      <c r="D52" s="254"/>
      <c r="E52" s="334">
        <f t="shared" si="9"/>
        <v>0</v>
      </c>
      <c r="F52" s="345" t="str">
        <f t="shared" si="10"/>
        <v>-</v>
      </c>
      <c r="G52" s="254"/>
      <c r="H52" s="256"/>
      <c r="I52" s="328">
        <f t="shared" si="12"/>
        <v>0</v>
      </c>
      <c r="J52" s="341" t="str">
        <f t="shared" si="13"/>
        <v>-</v>
      </c>
    </row>
    <row r="53" spans="1:10" x14ac:dyDescent="0.2">
      <c r="A53" s="38" t="s">
        <v>330</v>
      </c>
      <c r="B53" s="39"/>
      <c r="C53" s="254"/>
      <c r="D53" s="254"/>
      <c r="E53" s="334">
        <f t="shared" si="9"/>
        <v>0</v>
      </c>
      <c r="F53" s="345" t="str">
        <f t="shared" si="10"/>
        <v>-</v>
      </c>
      <c r="G53" s="254"/>
      <c r="H53" s="256"/>
      <c r="I53" s="328">
        <f t="shared" si="12"/>
        <v>0</v>
      </c>
      <c r="J53" s="341" t="str">
        <f t="shared" si="13"/>
        <v>-</v>
      </c>
    </row>
    <row r="54" spans="1:10" x14ac:dyDescent="0.2">
      <c r="A54" s="95" t="s">
        <v>331</v>
      </c>
      <c r="B54" s="244"/>
      <c r="C54" s="229">
        <f>SUM(C55:C58)</f>
        <v>0</v>
      </c>
      <c r="D54" s="232">
        <f t="shared" ref="D54" si="37">SUM(D55:D58)</f>
        <v>0</v>
      </c>
      <c r="E54" s="55">
        <f t="shared" si="9"/>
        <v>0</v>
      </c>
      <c r="F54" s="325" t="str">
        <f t="shared" si="10"/>
        <v>-</v>
      </c>
      <c r="G54" s="232">
        <f t="shared" ref="G54" si="38">SUM(G55:G58)</f>
        <v>0</v>
      </c>
      <c r="H54" s="231">
        <f t="shared" ref="H54" si="39">SUM(H55:H58)</f>
        <v>0</v>
      </c>
      <c r="I54" s="55">
        <f t="shared" si="12"/>
        <v>0</v>
      </c>
      <c r="J54" s="325" t="str">
        <f t="shared" si="13"/>
        <v>-</v>
      </c>
    </row>
    <row r="55" spans="1:10" x14ac:dyDescent="0.2">
      <c r="A55" s="45" t="s">
        <v>327</v>
      </c>
      <c r="B55" s="39"/>
      <c r="C55" s="254"/>
      <c r="D55" s="254"/>
      <c r="E55" s="334">
        <f t="shared" si="9"/>
        <v>0</v>
      </c>
      <c r="F55" s="345" t="str">
        <f t="shared" si="10"/>
        <v>-</v>
      </c>
      <c r="G55" s="254"/>
      <c r="H55" s="256"/>
      <c r="I55" s="328">
        <f t="shared" si="12"/>
        <v>0</v>
      </c>
      <c r="J55" s="341" t="str">
        <f t="shared" si="13"/>
        <v>-</v>
      </c>
    </row>
    <row r="56" spans="1:10" x14ac:dyDescent="0.2">
      <c r="A56" s="45" t="s">
        <v>328</v>
      </c>
      <c r="B56" s="39"/>
      <c r="C56" s="254"/>
      <c r="D56" s="254"/>
      <c r="E56" s="334">
        <f t="shared" ref="E56" si="40">IFERROR(D56-C56,"-")</f>
        <v>0</v>
      </c>
      <c r="F56" s="345" t="str">
        <f t="shared" ref="F56" si="41">IFERROR(D56/C56-1,"-")</f>
        <v>-</v>
      </c>
      <c r="G56" s="254"/>
      <c r="H56" s="256"/>
      <c r="I56" s="328">
        <f t="shared" ref="I56" si="42">IFERROR(H56-G56,"-")</f>
        <v>0</v>
      </c>
      <c r="J56" s="341" t="str">
        <f t="shared" ref="J56" si="43">IFERROR(H56/G56-1,"-")</f>
        <v>-</v>
      </c>
    </row>
    <row r="57" spans="1:10" x14ac:dyDescent="0.2">
      <c r="A57" s="45" t="s">
        <v>329</v>
      </c>
      <c r="B57" s="39"/>
      <c r="C57" s="254"/>
      <c r="D57" s="254"/>
      <c r="E57" s="334">
        <f t="shared" si="9"/>
        <v>0</v>
      </c>
      <c r="F57" s="345" t="str">
        <f t="shared" si="10"/>
        <v>-</v>
      </c>
      <c r="G57" s="254"/>
      <c r="H57" s="256"/>
      <c r="I57" s="328">
        <f t="shared" si="12"/>
        <v>0</v>
      </c>
      <c r="J57" s="341" t="str">
        <f t="shared" si="13"/>
        <v>-</v>
      </c>
    </row>
    <row r="58" spans="1:10" x14ac:dyDescent="0.2">
      <c r="A58" s="45" t="s">
        <v>330</v>
      </c>
      <c r="B58" s="39"/>
      <c r="C58" s="257"/>
      <c r="D58" s="257"/>
      <c r="E58" s="328">
        <f t="shared" si="9"/>
        <v>0</v>
      </c>
      <c r="F58" s="341" t="str">
        <f t="shared" si="10"/>
        <v>-</v>
      </c>
      <c r="G58" s="257"/>
      <c r="H58" s="258"/>
      <c r="I58" s="328">
        <f t="shared" si="12"/>
        <v>0</v>
      </c>
      <c r="J58" s="341" t="str">
        <f t="shared" si="13"/>
        <v>-</v>
      </c>
    </row>
    <row r="59" spans="1:10" x14ac:dyDescent="0.2">
      <c r="A59" s="95" t="s">
        <v>332</v>
      </c>
      <c r="B59" s="244"/>
      <c r="C59" s="229">
        <f>SUM(C60:C63)</f>
        <v>0</v>
      </c>
      <c r="D59" s="232">
        <f t="shared" ref="D59" si="44">SUM(D60:D63)</f>
        <v>0</v>
      </c>
      <c r="E59" s="55">
        <f t="shared" si="9"/>
        <v>0</v>
      </c>
      <c r="F59" s="325" t="str">
        <f t="shared" si="10"/>
        <v>-</v>
      </c>
      <c r="G59" s="232">
        <f t="shared" ref="G59:H59" si="45">SUM(G60:G63)</f>
        <v>0</v>
      </c>
      <c r="H59" s="231">
        <f t="shared" si="45"/>
        <v>0</v>
      </c>
      <c r="I59" s="55">
        <f t="shared" si="12"/>
        <v>0</v>
      </c>
      <c r="J59" s="325" t="str">
        <f t="shared" si="13"/>
        <v>-</v>
      </c>
    </row>
    <row r="60" spans="1:10" x14ac:dyDescent="0.2">
      <c r="A60" s="38" t="s">
        <v>327</v>
      </c>
      <c r="B60" s="39"/>
      <c r="C60" s="254"/>
      <c r="D60" s="255"/>
      <c r="E60" s="333">
        <f t="shared" si="9"/>
        <v>0</v>
      </c>
      <c r="F60" s="344" t="str">
        <f t="shared" si="10"/>
        <v>-</v>
      </c>
      <c r="G60" s="255"/>
      <c r="H60" s="256"/>
      <c r="I60" s="314">
        <f t="shared" si="12"/>
        <v>0</v>
      </c>
      <c r="J60" s="341" t="str">
        <f t="shared" si="13"/>
        <v>-</v>
      </c>
    </row>
    <row r="61" spans="1:10" ht="13.15" customHeight="1" x14ac:dyDescent="0.2">
      <c r="A61" s="38" t="s">
        <v>328</v>
      </c>
      <c r="B61" s="39"/>
      <c r="C61" s="254"/>
      <c r="D61" s="254"/>
      <c r="E61" s="334">
        <f t="shared" si="9"/>
        <v>0</v>
      </c>
      <c r="F61" s="345" t="str">
        <f t="shared" si="10"/>
        <v>-</v>
      </c>
      <c r="G61" s="254"/>
      <c r="H61" s="256"/>
      <c r="I61" s="328">
        <f t="shared" si="12"/>
        <v>0</v>
      </c>
      <c r="J61" s="341" t="str">
        <f t="shared" si="13"/>
        <v>-</v>
      </c>
    </row>
    <row r="62" spans="1:10" x14ac:dyDescent="0.2">
      <c r="A62" s="38" t="s">
        <v>329</v>
      </c>
      <c r="B62" s="39"/>
      <c r="C62" s="254"/>
      <c r="D62" s="254"/>
      <c r="E62" s="334">
        <f t="shared" si="9"/>
        <v>0</v>
      </c>
      <c r="F62" s="345" t="str">
        <f t="shared" si="10"/>
        <v>-</v>
      </c>
      <c r="G62" s="254"/>
      <c r="H62" s="256"/>
      <c r="I62" s="328">
        <f t="shared" si="12"/>
        <v>0</v>
      </c>
      <c r="J62" s="341" t="str">
        <f t="shared" si="13"/>
        <v>-</v>
      </c>
    </row>
    <row r="63" spans="1:10" x14ac:dyDescent="0.2">
      <c r="A63" s="38" t="s">
        <v>330</v>
      </c>
      <c r="B63" s="39"/>
      <c r="C63" s="254"/>
      <c r="D63" s="254"/>
      <c r="E63" s="334">
        <f t="shared" si="9"/>
        <v>0</v>
      </c>
      <c r="F63" s="345" t="str">
        <f t="shared" si="10"/>
        <v>-</v>
      </c>
      <c r="G63" s="254"/>
      <c r="H63" s="256"/>
      <c r="I63" s="328">
        <f t="shared" si="12"/>
        <v>0</v>
      </c>
      <c r="J63" s="341" t="str">
        <f t="shared" si="13"/>
        <v>-</v>
      </c>
    </row>
    <row r="64" spans="1:10" x14ac:dyDescent="0.2">
      <c r="A64" s="95" t="s">
        <v>184</v>
      </c>
      <c r="B64" s="244"/>
      <c r="C64" s="229">
        <f>SUM(C65:C68)</f>
        <v>0</v>
      </c>
      <c r="D64" s="232">
        <f t="shared" ref="D64" si="46">SUM(D65:D68)</f>
        <v>0</v>
      </c>
      <c r="E64" s="55">
        <f t="shared" si="9"/>
        <v>0</v>
      </c>
      <c r="F64" s="325" t="str">
        <f t="shared" si="10"/>
        <v>-</v>
      </c>
      <c r="G64" s="232">
        <f t="shared" ref="G64:H64" si="47">SUM(G65:G68)</f>
        <v>0</v>
      </c>
      <c r="H64" s="231">
        <f t="shared" si="47"/>
        <v>0</v>
      </c>
      <c r="I64" s="55">
        <f t="shared" si="12"/>
        <v>0</v>
      </c>
      <c r="J64" s="325" t="str">
        <f t="shared" si="13"/>
        <v>-</v>
      </c>
    </row>
    <row r="65" spans="1:10" x14ac:dyDescent="0.2">
      <c r="A65" s="45" t="s">
        <v>327</v>
      </c>
      <c r="B65" s="39"/>
      <c r="C65" s="254"/>
      <c r="D65" s="254"/>
      <c r="E65" s="334">
        <f t="shared" si="9"/>
        <v>0</v>
      </c>
      <c r="F65" s="345" t="str">
        <f t="shared" si="10"/>
        <v>-</v>
      </c>
      <c r="G65" s="254"/>
      <c r="H65" s="256"/>
      <c r="I65" s="328">
        <f t="shared" si="12"/>
        <v>0</v>
      </c>
      <c r="J65" s="341" t="str">
        <f t="shared" si="13"/>
        <v>-</v>
      </c>
    </row>
    <row r="66" spans="1:10" x14ac:dyDescent="0.2">
      <c r="A66" s="45" t="s">
        <v>328</v>
      </c>
      <c r="B66" s="39"/>
      <c r="C66" s="254"/>
      <c r="D66" s="254"/>
      <c r="E66" s="334">
        <f t="shared" si="9"/>
        <v>0</v>
      </c>
      <c r="F66" s="345" t="str">
        <f t="shared" si="10"/>
        <v>-</v>
      </c>
      <c r="G66" s="254"/>
      <c r="H66" s="256"/>
      <c r="I66" s="328">
        <f t="shared" si="12"/>
        <v>0</v>
      </c>
      <c r="J66" s="341" t="str">
        <f t="shared" si="13"/>
        <v>-</v>
      </c>
    </row>
    <row r="67" spans="1:10" x14ac:dyDescent="0.2">
      <c r="A67" s="45" t="s">
        <v>329</v>
      </c>
      <c r="B67" s="39"/>
      <c r="C67" s="254"/>
      <c r="D67" s="254"/>
      <c r="E67" s="334">
        <f t="shared" si="9"/>
        <v>0</v>
      </c>
      <c r="F67" s="345" t="str">
        <f t="shared" si="10"/>
        <v>-</v>
      </c>
      <c r="G67" s="254"/>
      <c r="H67" s="256"/>
      <c r="I67" s="328">
        <f t="shared" si="12"/>
        <v>0</v>
      </c>
      <c r="J67" s="341" t="str">
        <f t="shared" si="13"/>
        <v>-</v>
      </c>
    </row>
    <row r="68" spans="1:10" x14ac:dyDescent="0.2">
      <c r="A68" s="45" t="s">
        <v>330</v>
      </c>
      <c r="B68" s="39"/>
      <c r="C68" s="257"/>
      <c r="D68" s="257"/>
      <c r="E68" s="328">
        <f t="shared" si="9"/>
        <v>0</v>
      </c>
      <c r="F68" s="341" t="str">
        <f t="shared" si="10"/>
        <v>-</v>
      </c>
      <c r="G68" s="257"/>
      <c r="H68" s="258"/>
      <c r="I68" s="328">
        <f t="shared" si="12"/>
        <v>0</v>
      </c>
      <c r="J68" s="341" t="str">
        <f t="shared" si="13"/>
        <v>-</v>
      </c>
    </row>
    <row r="69" spans="1:10" x14ac:dyDescent="0.2">
      <c r="A69" s="95" t="s">
        <v>186</v>
      </c>
      <c r="B69" s="244"/>
      <c r="C69" s="229">
        <f>SUM(C70:C73)</f>
        <v>0</v>
      </c>
      <c r="D69" s="232">
        <f t="shared" ref="D69" si="48">SUM(D70:D73)</f>
        <v>0</v>
      </c>
      <c r="E69" s="55">
        <f t="shared" ref="E69:E79" si="49">IFERROR(D69-C69,"-")</f>
        <v>0</v>
      </c>
      <c r="F69" s="325" t="str">
        <f t="shared" ref="F69:F79" si="50">IFERROR(D69/C69-1,"-")</f>
        <v>-</v>
      </c>
      <c r="G69" s="232">
        <f t="shared" ref="G69:H69" si="51">SUM(G70:G73)</f>
        <v>0</v>
      </c>
      <c r="H69" s="231">
        <f t="shared" si="51"/>
        <v>0</v>
      </c>
      <c r="I69" s="55">
        <f t="shared" ref="I69:I78" si="52">IFERROR(H69-G69,"-")</f>
        <v>0</v>
      </c>
      <c r="J69" s="325" t="str">
        <f t="shared" ref="J69:J78" si="53">IFERROR(H69/G69-1,"-")</f>
        <v>-</v>
      </c>
    </row>
    <row r="70" spans="1:10" x14ac:dyDescent="0.2">
      <c r="A70" s="38" t="s">
        <v>327</v>
      </c>
      <c r="B70" s="39"/>
      <c r="C70" s="254"/>
      <c r="D70" s="255"/>
      <c r="E70" s="333">
        <f t="shared" si="49"/>
        <v>0</v>
      </c>
      <c r="F70" s="344" t="str">
        <f t="shared" si="50"/>
        <v>-</v>
      </c>
      <c r="G70" s="255"/>
      <c r="H70" s="256"/>
      <c r="I70" s="314">
        <f t="shared" si="52"/>
        <v>0</v>
      </c>
      <c r="J70" s="341" t="str">
        <f t="shared" si="53"/>
        <v>-</v>
      </c>
    </row>
    <row r="71" spans="1:10" ht="13.15" customHeight="1" x14ac:dyDescent="0.2">
      <c r="A71" s="38" t="s">
        <v>328</v>
      </c>
      <c r="B71" s="39"/>
      <c r="C71" s="254"/>
      <c r="D71" s="254"/>
      <c r="E71" s="334">
        <f t="shared" si="49"/>
        <v>0</v>
      </c>
      <c r="F71" s="345" t="str">
        <f t="shared" si="50"/>
        <v>-</v>
      </c>
      <c r="G71" s="254"/>
      <c r="H71" s="256"/>
      <c r="I71" s="328">
        <f t="shared" si="52"/>
        <v>0</v>
      </c>
      <c r="J71" s="341" t="str">
        <f t="shared" si="53"/>
        <v>-</v>
      </c>
    </row>
    <row r="72" spans="1:10" x14ac:dyDescent="0.2">
      <c r="A72" s="38" t="s">
        <v>329</v>
      </c>
      <c r="B72" s="39"/>
      <c r="C72" s="254"/>
      <c r="D72" s="254"/>
      <c r="E72" s="334">
        <f t="shared" si="49"/>
        <v>0</v>
      </c>
      <c r="F72" s="345" t="str">
        <f t="shared" si="50"/>
        <v>-</v>
      </c>
      <c r="G72" s="254"/>
      <c r="H72" s="256"/>
      <c r="I72" s="328">
        <f t="shared" si="52"/>
        <v>0</v>
      </c>
      <c r="J72" s="341" t="str">
        <f t="shared" si="53"/>
        <v>-</v>
      </c>
    </row>
    <row r="73" spans="1:10" x14ac:dyDescent="0.2">
      <c r="A73" s="38" t="s">
        <v>330</v>
      </c>
      <c r="B73" s="39"/>
      <c r="C73" s="254"/>
      <c r="D73" s="254"/>
      <c r="E73" s="334">
        <f t="shared" si="49"/>
        <v>0</v>
      </c>
      <c r="F73" s="345" t="str">
        <f t="shared" si="50"/>
        <v>-</v>
      </c>
      <c r="G73" s="254"/>
      <c r="H73" s="256"/>
      <c r="I73" s="328">
        <f t="shared" si="52"/>
        <v>0</v>
      </c>
      <c r="J73" s="341" t="str">
        <f t="shared" si="53"/>
        <v>-</v>
      </c>
    </row>
    <row r="74" spans="1:10" x14ac:dyDescent="0.2">
      <c r="A74" s="95" t="s">
        <v>298</v>
      </c>
      <c r="B74" s="244"/>
      <c r="C74" s="229">
        <f>SUM(C75:C78)</f>
        <v>0</v>
      </c>
      <c r="D74" s="232">
        <f t="shared" ref="D74" si="54">SUM(D75:D78)</f>
        <v>0</v>
      </c>
      <c r="E74" s="55">
        <f t="shared" si="49"/>
        <v>0</v>
      </c>
      <c r="F74" s="325" t="str">
        <f t="shared" si="50"/>
        <v>-</v>
      </c>
      <c r="G74" s="232">
        <f t="shared" ref="G74:H74" si="55">SUM(G75:G78)</f>
        <v>0</v>
      </c>
      <c r="H74" s="231">
        <f t="shared" si="55"/>
        <v>0</v>
      </c>
      <c r="I74" s="55">
        <f t="shared" si="52"/>
        <v>0</v>
      </c>
      <c r="J74" s="325" t="str">
        <f t="shared" si="53"/>
        <v>-</v>
      </c>
    </row>
    <row r="75" spans="1:10" x14ac:dyDescent="0.2">
      <c r="A75" s="45" t="s">
        <v>327</v>
      </c>
      <c r="B75" s="39"/>
      <c r="C75" s="254"/>
      <c r="D75" s="254"/>
      <c r="E75" s="334">
        <f t="shared" si="49"/>
        <v>0</v>
      </c>
      <c r="F75" s="345" t="str">
        <f t="shared" si="50"/>
        <v>-</v>
      </c>
      <c r="G75" s="254"/>
      <c r="H75" s="256"/>
      <c r="I75" s="328">
        <f t="shared" si="52"/>
        <v>0</v>
      </c>
      <c r="J75" s="341" t="str">
        <f t="shared" si="53"/>
        <v>-</v>
      </c>
    </row>
    <row r="76" spans="1:10" x14ac:dyDescent="0.2">
      <c r="A76" s="45" t="s">
        <v>328</v>
      </c>
      <c r="B76" s="39"/>
      <c r="C76" s="254"/>
      <c r="D76" s="254"/>
      <c r="E76" s="334">
        <f t="shared" si="49"/>
        <v>0</v>
      </c>
      <c r="F76" s="345" t="str">
        <f t="shared" si="50"/>
        <v>-</v>
      </c>
      <c r="G76" s="254"/>
      <c r="H76" s="256"/>
      <c r="I76" s="328">
        <f t="shared" si="52"/>
        <v>0</v>
      </c>
      <c r="J76" s="341" t="str">
        <f t="shared" si="53"/>
        <v>-</v>
      </c>
    </row>
    <row r="77" spans="1:10" x14ac:dyDescent="0.2">
      <c r="A77" s="45" t="s">
        <v>329</v>
      </c>
      <c r="B77" s="39"/>
      <c r="C77" s="254"/>
      <c r="D77" s="254"/>
      <c r="E77" s="334">
        <f t="shared" si="49"/>
        <v>0</v>
      </c>
      <c r="F77" s="345" t="str">
        <f t="shared" si="50"/>
        <v>-</v>
      </c>
      <c r="G77" s="254"/>
      <c r="H77" s="256"/>
      <c r="I77" s="328">
        <f t="shared" si="52"/>
        <v>0</v>
      </c>
      <c r="J77" s="341" t="str">
        <f t="shared" si="53"/>
        <v>-</v>
      </c>
    </row>
    <row r="78" spans="1:10" x14ac:dyDescent="0.2">
      <c r="A78" s="45" t="s">
        <v>330</v>
      </c>
      <c r="B78" s="39"/>
      <c r="C78" s="257"/>
      <c r="D78" s="257"/>
      <c r="E78" s="328">
        <f t="shared" si="49"/>
        <v>0</v>
      </c>
      <c r="F78" s="341" t="str">
        <f t="shared" si="50"/>
        <v>-</v>
      </c>
      <c r="G78" s="257"/>
      <c r="H78" s="258"/>
      <c r="I78" s="328">
        <f t="shared" si="52"/>
        <v>0</v>
      </c>
      <c r="J78" s="341" t="str">
        <f t="shared" si="53"/>
        <v>-</v>
      </c>
    </row>
    <row r="79" spans="1:10" x14ac:dyDescent="0.2">
      <c r="A79" s="94" t="s">
        <v>191</v>
      </c>
      <c r="B79" s="50"/>
      <c r="C79" s="177">
        <f>C80+C85+C90+C95+C100+C105</f>
        <v>0</v>
      </c>
      <c r="D79" s="175">
        <f>D80+D85+D90+D95+D100+D105</f>
        <v>0</v>
      </c>
      <c r="E79" s="319">
        <f t="shared" si="49"/>
        <v>0</v>
      </c>
      <c r="F79" s="322" t="str">
        <f t="shared" si="50"/>
        <v>-</v>
      </c>
      <c r="G79" s="175">
        <f t="shared" ref="G79" si="56">G80+G85+G90+G95+G100+G105</f>
        <v>0</v>
      </c>
      <c r="H79" s="176">
        <f t="shared" ref="H79" si="57">H80+H85+H90+H95+H100+H105</f>
        <v>0</v>
      </c>
      <c r="I79" s="335">
        <f t="shared" si="12"/>
        <v>0</v>
      </c>
      <c r="J79" s="322" t="str">
        <f t="shared" si="13"/>
        <v>-</v>
      </c>
    </row>
    <row r="80" spans="1:10" x14ac:dyDescent="0.2">
      <c r="A80" s="95" t="s">
        <v>185</v>
      </c>
      <c r="B80" s="244"/>
      <c r="C80" s="229">
        <f>SUM(C81:C84)</f>
        <v>0</v>
      </c>
      <c r="D80" s="232">
        <f t="shared" ref="D80" si="58">SUM(D81:D84)</f>
        <v>0</v>
      </c>
      <c r="E80" s="55">
        <f t="shared" si="9"/>
        <v>0</v>
      </c>
      <c r="F80" s="325" t="str">
        <f t="shared" si="10"/>
        <v>-</v>
      </c>
      <c r="G80" s="232">
        <f t="shared" ref="G80" si="59">SUM(G81:G84)</f>
        <v>0</v>
      </c>
      <c r="H80" s="231">
        <f t="shared" ref="H80" si="60">SUM(H81:H84)</f>
        <v>0</v>
      </c>
      <c r="I80" s="55">
        <f t="shared" si="12"/>
        <v>0</v>
      </c>
      <c r="J80" s="325" t="str">
        <f t="shared" si="13"/>
        <v>-</v>
      </c>
    </row>
    <row r="81" spans="1:10" x14ac:dyDescent="0.2">
      <c r="A81" s="38" t="s">
        <v>327</v>
      </c>
      <c r="B81" s="39"/>
      <c r="C81" s="254"/>
      <c r="D81" s="255"/>
      <c r="E81" s="333">
        <f t="shared" si="9"/>
        <v>0</v>
      </c>
      <c r="F81" s="344" t="str">
        <f t="shared" si="10"/>
        <v>-</v>
      </c>
      <c r="G81" s="255"/>
      <c r="H81" s="256"/>
      <c r="I81" s="314">
        <f t="shared" si="12"/>
        <v>0</v>
      </c>
      <c r="J81" s="341" t="str">
        <f t="shared" si="13"/>
        <v>-</v>
      </c>
    </row>
    <row r="82" spans="1:10" ht="13.15" customHeight="1" x14ac:dyDescent="0.2">
      <c r="A82" s="38" t="s">
        <v>328</v>
      </c>
      <c r="B82" s="39"/>
      <c r="C82" s="254"/>
      <c r="D82" s="254"/>
      <c r="E82" s="334">
        <f t="shared" si="9"/>
        <v>0</v>
      </c>
      <c r="F82" s="345" t="str">
        <f t="shared" si="10"/>
        <v>-</v>
      </c>
      <c r="G82" s="254"/>
      <c r="H82" s="256"/>
      <c r="I82" s="328">
        <f t="shared" si="12"/>
        <v>0</v>
      </c>
      <c r="J82" s="341" t="str">
        <f t="shared" si="13"/>
        <v>-</v>
      </c>
    </row>
    <row r="83" spans="1:10" x14ac:dyDescent="0.2">
      <c r="A83" s="38" t="s">
        <v>329</v>
      </c>
      <c r="B83" s="39"/>
      <c r="C83" s="254"/>
      <c r="D83" s="254"/>
      <c r="E83" s="334">
        <f t="shared" si="9"/>
        <v>0</v>
      </c>
      <c r="F83" s="345" t="str">
        <f t="shared" si="10"/>
        <v>-</v>
      </c>
      <c r="G83" s="254"/>
      <c r="H83" s="256"/>
      <c r="I83" s="328">
        <f t="shared" si="12"/>
        <v>0</v>
      </c>
      <c r="J83" s="341" t="str">
        <f t="shared" si="13"/>
        <v>-</v>
      </c>
    </row>
    <row r="84" spans="1:10" x14ac:dyDescent="0.2">
      <c r="A84" s="38" t="s">
        <v>330</v>
      </c>
      <c r="B84" s="39"/>
      <c r="C84" s="254"/>
      <c r="D84" s="254"/>
      <c r="E84" s="334">
        <f t="shared" si="9"/>
        <v>0</v>
      </c>
      <c r="F84" s="345" t="str">
        <f t="shared" si="10"/>
        <v>-</v>
      </c>
      <c r="G84" s="254"/>
      <c r="H84" s="256"/>
      <c r="I84" s="328">
        <f t="shared" si="12"/>
        <v>0</v>
      </c>
      <c r="J84" s="341" t="str">
        <f t="shared" si="13"/>
        <v>-</v>
      </c>
    </row>
    <row r="85" spans="1:10" x14ac:dyDescent="0.2">
      <c r="A85" s="95" t="s">
        <v>331</v>
      </c>
      <c r="B85" s="244"/>
      <c r="C85" s="229">
        <f>SUM(C86:C89)</f>
        <v>0</v>
      </c>
      <c r="D85" s="232">
        <f t="shared" ref="D85" si="61">SUM(D86:D89)</f>
        <v>0</v>
      </c>
      <c r="E85" s="55">
        <f t="shared" si="9"/>
        <v>0</v>
      </c>
      <c r="F85" s="325" t="str">
        <f t="shared" si="10"/>
        <v>-</v>
      </c>
      <c r="G85" s="232">
        <f t="shared" ref="G85" si="62">SUM(G86:G89)</f>
        <v>0</v>
      </c>
      <c r="H85" s="231">
        <f t="shared" ref="H85" si="63">SUM(H86:H89)</f>
        <v>0</v>
      </c>
      <c r="I85" s="55">
        <f t="shared" si="12"/>
        <v>0</v>
      </c>
      <c r="J85" s="325" t="str">
        <f t="shared" si="13"/>
        <v>-</v>
      </c>
    </row>
    <row r="86" spans="1:10" x14ac:dyDescent="0.2">
      <c r="A86" s="45" t="s">
        <v>327</v>
      </c>
      <c r="B86" s="39"/>
      <c r="C86" s="254"/>
      <c r="D86" s="254"/>
      <c r="E86" s="334">
        <f t="shared" si="9"/>
        <v>0</v>
      </c>
      <c r="F86" s="345" t="str">
        <f t="shared" si="10"/>
        <v>-</v>
      </c>
      <c r="G86" s="254"/>
      <c r="H86" s="256"/>
      <c r="I86" s="328">
        <f t="shared" si="12"/>
        <v>0</v>
      </c>
      <c r="J86" s="341" t="str">
        <f t="shared" si="13"/>
        <v>-</v>
      </c>
    </row>
    <row r="87" spans="1:10" x14ac:dyDescent="0.2">
      <c r="A87" s="45" t="s">
        <v>328</v>
      </c>
      <c r="B87" s="39"/>
      <c r="C87" s="254"/>
      <c r="D87" s="254"/>
      <c r="E87" s="334">
        <f t="shared" ref="E87" si="64">IFERROR(D87-C87,"-")</f>
        <v>0</v>
      </c>
      <c r="F87" s="345" t="str">
        <f t="shared" ref="F87" si="65">IFERROR(D87/C87-1,"-")</f>
        <v>-</v>
      </c>
      <c r="G87" s="254"/>
      <c r="H87" s="256"/>
      <c r="I87" s="328">
        <f t="shared" ref="I87" si="66">IFERROR(H87-G87,"-")</f>
        <v>0</v>
      </c>
      <c r="J87" s="341" t="str">
        <f t="shared" ref="J87" si="67">IFERROR(H87/G87-1,"-")</f>
        <v>-</v>
      </c>
    </row>
    <row r="88" spans="1:10" x14ac:dyDescent="0.2">
      <c r="A88" s="45" t="s">
        <v>329</v>
      </c>
      <c r="B88" s="39"/>
      <c r="C88" s="254"/>
      <c r="D88" s="254"/>
      <c r="E88" s="334">
        <f t="shared" si="9"/>
        <v>0</v>
      </c>
      <c r="F88" s="345" t="str">
        <f t="shared" si="10"/>
        <v>-</v>
      </c>
      <c r="G88" s="254"/>
      <c r="H88" s="256"/>
      <c r="I88" s="328">
        <f t="shared" si="12"/>
        <v>0</v>
      </c>
      <c r="J88" s="341" t="str">
        <f t="shared" si="13"/>
        <v>-</v>
      </c>
    </row>
    <row r="89" spans="1:10" x14ac:dyDescent="0.2">
      <c r="A89" s="45" t="s">
        <v>330</v>
      </c>
      <c r="B89" s="39"/>
      <c r="C89" s="257"/>
      <c r="D89" s="257"/>
      <c r="E89" s="328">
        <f t="shared" si="9"/>
        <v>0</v>
      </c>
      <c r="F89" s="341" t="str">
        <f t="shared" si="10"/>
        <v>-</v>
      </c>
      <c r="G89" s="257"/>
      <c r="H89" s="258"/>
      <c r="I89" s="328">
        <f t="shared" si="12"/>
        <v>0</v>
      </c>
      <c r="J89" s="341" t="str">
        <f t="shared" si="13"/>
        <v>-</v>
      </c>
    </row>
    <row r="90" spans="1:10" x14ac:dyDescent="0.2">
      <c r="A90" s="95" t="s">
        <v>332</v>
      </c>
      <c r="B90" s="244"/>
      <c r="C90" s="229">
        <f>SUM(C91:C94)</f>
        <v>0</v>
      </c>
      <c r="D90" s="232">
        <f t="shared" ref="D90" si="68">SUM(D91:D94)</f>
        <v>0</v>
      </c>
      <c r="E90" s="55">
        <f t="shared" si="9"/>
        <v>0</v>
      </c>
      <c r="F90" s="325" t="str">
        <f t="shared" si="10"/>
        <v>-</v>
      </c>
      <c r="G90" s="232">
        <f t="shared" ref="G90:H90" si="69">SUM(G91:G94)</f>
        <v>0</v>
      </c>
      <c r="H90" s="231">
        <f t="shared" si="69"/>
        <v>0</v>
      </c>
      <c r="I90" s="55">
        <f t="shared" si="12"/>
        <v>0</v>
      </c>
      <c r="J90" s="325" t="str">
        <f t="shared" si="13"/>
        <v>-</v>
      </c>
    </row>
    <row r="91" spans="1:10" x14ac:dyDescent="0.2">
      <c r="A91" s="38" t="s">
        <v>327</v>
      </c>
      <c r="B91" s="39"/>
      <c r="C91" s="254"/>
      <c r="D91" s="255"/>
      <c r="E91" s="333">
        <f t="shared" si="9"/>
        <v>0</v>
      </c>
      <c r="F91" s="344" t="str">
        <f t="shared" si="10"/>
        <v>-</v>
      </c>
      <c r="G91" s="255"/>
      <c r="H91" s="256"/>
      <c r="I91" s="314">
        <f t="shared" si="12"/>
        <v>0</v>
      </c>
      <c r="J91" s="341" t="str">
        <f t="shared" si="13"/>
        <v>-</v>
      </c>
    </row>
    <row r="92" spans="1:10" ht="13.15" customHeight="1" x14ac:dyDescent="0.2">
      <c r="A92" s="38" t="s">
        <v>328</v>
      </c>
      <c r="B92" s="39"/>
      <c r="C92" s="254"/>
      <c r="D92" s="254"/>
      <c r="E92" s="334">
        <f t="shared" si="9"/>
        <v>0</v>
      </c>
      <c r="F92" s="345" t="str">
        <f t="shared" si="10"/>
        <v>-</v>
      </c>
      <c r="G92" s="254"/>
      <c r="H92" s="256"/>
      <c r="I92" s="328">
        <f t="shared" si="12"/>
        <v>0</v>
      </c>
      <c r="J92" s="341" t="str">
        <f t="shared" si="13"/>
        <v>-</v>
      </c>
    </row>
    <row r="93" spans="1:10" x14ac:dyDescent="0.2">
      <c r="A93" s="38" t="s">
        <v>329</v>
      </c>
      <c r="B93" s="39"/>
      <c r="C93" s="254"/>
      <c r="D93" s="254"/>
      <c r="E93" s="334">
        <f t="shared" si="9"/>
        <v>0</v>
      </c>
      <c r="F93" s="345" t="str">
        <f t="shared" si="10"/>
        <v>-</v>
      </c>
      <c r="G93" s="254"/>
      <c r="H93" s="256"/>
      <c r="I93" s="328">
        <f t="shared" si="12"/>
        <v>0</v>
      </c>
      <c r="J93" s="341" t="str">
        <f t="shared" si="13"/>
        <v>-</v>
      </c>
    </row>
    <row r="94" spans="1:10" x14ac:dyDescent="0.2">
      <c r="A94" s="38" t="s">
        <v>330</v>
      </c>
      <c r="B94" s="39"/>
      <c r="C94" s="254"/>
      <c r="D94" s="254"/>
      <c r="E94" s="334">
        <f t="shared" si="9"/>
        <v>0</v>
      </c>
      <c r="F94" s="345" t="str">
        <f t="shared" si="10"/>
        <v>-</v>
      </c>
      <c r="G94" s="254"/>
      <c r="H94" s="256"/>
      <c r="I94" s="328">
        <f t="shared" si="12"/>
        <v>0</v>
      </c>
      <c r="J94" s="341" t="str">
        <f t="shared" si="13"/>
        <v>-</v>
      </c>
    </row>
    <row r="95" spans="1:10" x14ac:dyDescent="0.2">
      <c r="A95" s="95" t="s">
        <v>184</v>
      </c>
      <c r="B95" s="244"/>
      <c r="C95" s="229">
        <f>SUM(C96:C99)</f>
        <v>0</v>
      </c>
      <c r="D95" s="232">
        <f t="shared" ref="D95" si="70">SUM(D96:D99)</f>
        <v>0</v>
      </c>
      <c r="E95" s="55">
        <f t="shared" si="9"/>
        <v>0</v>
      </c>
      <c r="F95" s="325" t="str">
        <f t="shared" si="10"/>
        <v>-</v>
      </c>
      <c r="G95" s="232">
        <f t="shared" ref="G95:H95" si="71">SUM(G96:G99)</f>
        <v>0</v>
      </c>
      <c r="H95" s="231">
        <f t="shared" si="71"/>
        <v>0</v>
      </c>
      <c r="I95" s="55">
        <f t="shared" si="12"/>
        <v>0</v>
      </c>
      <c r="J95" s="325" t="str">
        <f t="shared" si="13"/>
        <v>-</v>
      </c>
    </row>
    <row r="96" spans="1:10" x14ac:dyDescent="0.2">
      <c r="A96" s="45" t="s">
        <v>327</v>
      </c>
      <c r="B96" s="39"/>
      <c r="C96" s="254"/>
      <c r="D96" s="254"/>
      <c r="E96" s="334">
        <f t="shared" si="9"/>
        <v>0</v>
      </c>
      <c r="F96" s="345" t="str">
        <f t="shared" si="10"/>
        <v>-</v>
      </c>
      <c r="G96" s="254"/>
      <c r="H96" s="256"/>
      <c r="I96" s="328">
        <f t="shared" si="12"/>
        <v>0</v>
      </c>
      <c r="J96" s="341" t="str">
        <f t="shared" si="13"/>
        <v>-</v>
      </c>
    </row>
    <row r="97" spans="1:10" x14ac:dyDescent="0.2">
      <c r="A97" s="45" t="s">
        <v>328</v>
      </c>
      <c r="B97" s="39"/>
      <c r="C97" s="254"/>
      <c r="D97" s="254"/>
      <c r="E97" s="334">
        <f t="shared" si="9"/>
        <v>0</v>
      </c>
      <c r="F97" s="345" t="str">
        <f t="shared" si="10"/>
        <v>-</v>
      </c>
      <c r="G97" s="254"/>
      <c r="H97" s="256"/>
      <c r="I97" s="328">
        <f t="shared" si="12"/>
        <v>0</v>
      </c>
      <c r="J97" s="341" t="str">
        <f t="shared" si="13"/>
        <v>-</v>
      </c>
    </row>
    <row r="98" spans="1:10" x14ac:dyDescent="0.2">
      <c r="A98" s="45" t="s">
        <v>329</v>
      </c>
      <c r="B98" s="39"/>
      <c r="C98" s="254"/>
      <c r="D98" s="254"/>
      <c r="E98" s="334">
        <f t="shared" si="9"/>
        <v>0</v>
      </c>
      <c r="F98" s="345" t="str">
        <f t="shared" si="10"/>
        <v>-</v>
      </c>
      <c r="G98" s="254"/>
      <c r="H98" s="256"/>
      <c r="I98" s="328">
        <f t="shared" si="12"/>
        <v>0</v>
      </c>
      <c r="J98" s="341" t="str">
        <f t="shared" si="13"/>
        <v>-</v>
      </c>
    </row>
    <row r="99" spans="1:10" x14ac:dyDescent="0.2">
      <c r="A99" s="45" t="s">
        <v>330</v>
      </c>
      <c r="B99" s="39"/>
      <c r="C99" s="257"/>
      <c r="D99" s="257"/>
      <c r="E99" s="328">
        <f t="shared" si="9"/>
        <v>0</v>
      </c>
      <c r="F99" s="341" t="str">
        <f t="shared" si="10"/>
        <v>-</v>
      </c>
      <c r="G99" s="257"/>
      <c r="H99" s="258"/>
      <c r="I99" s="328">
        <f t="shared" si="12"/>
        <v>0</v>
      </c>
      <c r="J99" s="341" t="str">
        <f t="shared" si="13"/>
        <v>-</v>
      </c>
    </row>
    <row r="100" spans="1:10" x14ac:dyDescent="0.2">
      <c r="A100" s="95" t="s">
        <v>186</v>
      </c>
      <c r="B100" s="244"/>
      <c r="C100" s="229">
        <f>SUM(C101:C104)</f>
        <v>0</v>
      </c>
      <c r="D100" s="232">
        <f t="shared" ref="D100" si="72">SUM(D101:D104)</f>
        <v>0</v>
      </c>
      <c r="E100" s="55">
        <f t="shared" ref="E100:E109" si="73">IFERROR(D100-C100,"-")</f>
        <v>0</v>
      </c>
      <c r="F100" s="325" t="str">
        <f t="shared" ref="F100:F109" si="74">IFERROR(D100/C100-1,"-")</f>
        <v>-</v>
      </c>
      <c r="G100" s="232">
        <f t="shared" ref="G100:H100" si="75">SUM(G101:G104)</f>
        <v>0</v>
      </c>
      <c r="H100" s="231">
        <f t="shared" si="75"/>
        <v>0</v>
      </c>
      <c r="I100" s="55">
        <f t="shared" ref="I100:I109" si="76">IFERROR(H100-G100,"-")</f>
        <v>0</v>
      </c>
      <c r="J100" s="325" t="str">
        <f t="shared" ref="J100:J109" si="77">IFERROR(H100/G100-1,"-")</f>
        <v>-</v>
      </c>
    </row>
    <row r="101" spans="1:10" x14ac:dyDescent="0.2">
      <c r="A101" s="38" t="s">
        <v>327</v>
      </c>
      <c r="B101" s="39"/>
      <c r="C101" s="254"/>
      <c r="D101" s="255"/>
      <c r="E101" s="333">
        <f t="shared" si="73"/>
        <v>0</v>
      </c>
      <c r="F101" s="344" t="str">
        <f t="shared" si="74"/>
        <v>-</v>
      </c>
      <c r="G101" s="255"/>
      <c r="H101" s="256"/>
      <c r="I101" s="314">
        <f t="shared" si="76"/>
        <v>0</v>
      </c>
      <c r="J101" s="341" t="str">
        <f t="shared" si="77"/>
        <v>-</v>
      </c>
    </row>
    <row r="102" spans="1:10" ht="13.15" customHeight="1" x14ac:dyDescent="0.2">
      <c r="A102" s="38" t="s">
        <v>328</v>
      </c>
      <c r="B102" s="39"/>
      <c r="C102" s="254"/>
      <c r="D102" s="254"/>
      <c r="E102" s="334">
        <f t="shared" si="73"/>
        <v>0</v>
      </c>
      <c r="F102" s="345" t="str">
        <f t="shared" si="74"/>
        <v>-</v>
      </c>
      <c r="G102" s="254"/>
      <c r="H102" s="256"/>
      <c r="I102" s="328">
        <f t="shared" si="76"/>
        <v>0</v>
      </c>
      <c r="J102" s="341" t="str">
        <f t="shared" si="77"/>
        <v>-</v>
      </c>
    </row>
    <row r="103" spans="1:10" x14ac:dyDescent="0.2">
      <c r="A103" s="38" t="s">
        <v>329</v>
      </c>
      <c r="B103" s="39"/>
      <c r="C103" s="254"/>
      <c r="D103" s="254"/>
      <c r="E103" s="334">
        <f t="shared" si="73"/>
        <v>0</v>
      </c>
      <c r="F103" s="345" t="str">
        <f t="shared" si="74"/>
        <v>-</v>
      </c>
      <c r="G103" s="254"/>
      <c r="H103" s="256"/>
      <c r="I103" s="328">
        <f t="shared" si="76"/>
        <v>0</v>
      </c>
      <c r="J103" s="341" t="str">
        <f t="shared" si="77"/>
        <v>-</v>
      </c>
    </row>
    <row r="104" spans="1:10" x14ac:dyDescent="0.2">
      <c r="A104" s="38" t="s">
        <v>330</v>
      </c>
      <c r="B104" s="39"/>
      <c r="C104" s="254"/>
      <c r="D104" s="254"/>
      <c r="E104" s="334">
        <f t="shared" si="73"/>
        <v>0</v>
      </c>
      <c r="F104" s="345" t="str">
        <f t="shared" si="74"/>
        <v>-</v>
      </c>
      <c r="G104" s="254"/>
      <c r="H104" s="256"/>
      <c r="I104" s="328">
        <f t="shared" si="76"/>
        <v>0</v>
      </c>
      <c r="J104" s="341" t="str">
        <f t="shared" si="77"/>
        <v>-</v>
      </c>
    </row>
    <row r="105" spans="1:10" x14ac:dyDescent="0.2">
      <c r="A105" s="95" t="s">
        <v>298</v>
      </c>
      <c r="B105" s="244"/>
      <c r="C105" s="229">
        <f>SUM(C106:C109)</f>
        <v>0</v>
      </c>
      <c r="D105" s="232">
        <f t="shared" ref="D105" si="78">SUM(D106:D109)</f>
        <v>0</v>
      </c>
      <c r="E105" s="55">
        <f t="shared" si="73"/>
        <v>0</v>
      </c>
      <c r="F105" s="325" t="str">
        <f t="shared" si="74"/>
        <v>-</v>
      </c>
      <c r="G105" s="232">
        <f t="shared" ref="G105:H105" si="79">SUM(G106:G109)</f>
        <v>0</v>
      </c>
      <c r="H105" s="231">
        <f t="shared" si="79"/>
        <v>0</v>
      </c>
      <c r="I105" s="55">
        <f t="shared" si="76"/>
        <v>0</v>
      </c>
      <c r="J105" s="325" t="str">
        <f t="shared" si="77"/>
        <v>-</v>
      </c>
    </row>
    <row r="106" spans="1:10" x14ac:dyDescent="0.2">
      <c r="A106" s="45" t="s">
        <v>327</v>
      </c>
      <c r="B106" s="39"/>
      <c r="C106" s="254"/>
      <c r="D106" s="254"/>
      <c r="E106" s="334">
        <f t="shared" si="73"/>
        <v>0</v>
      </c>
      <c r="F106" s="345" t="str">
        <f t="shared" si="74"/>
        <v>-</v>
      </c>
      <c r="G106" s="254"/>
      <c r="H106" s="256"/>
      <c r="I106" s="328">
        <f t="shared" si="76"/>
        <v>0</v>
      </c>
      <c r="J106" s="341" t="str">
        <f t="shared" si="77"/>
        <v>-</v>
      </c>
    </row>
    <row r="107" spans="1:10" x14ac:dyDescent="0.2">
      <c r="A107" s="45" t="s">
        <v>328</v>
      </c>
      <c r="B107" s="39"/>
      <c r="C107" s="254"/>
      <c r="D107" s="254"/>
      <c r="E107" s="334">
        <f t="shared" si="73"/>
        <v>0</v>
      </c>
      <c r="F107" s="345" t="str">
        <f t="shared" si="74"/>
        <v>-</v>
      </c>
      <c r="G107" s="254"/>
      <c r="H107" s="256"/>
      <c r="I107" s="328">
        <f t="shared" si="76"/>
        <v>0</v>
      </c>
      <c r="J107" s="341" t="str">
        <f t="shared" si="77"/>
        <v>-</v>
      </c>
    </row>
    <row r="108" spans="1:10" x14ac:dyDescent="0.2">
      <c r="A108" s="45" t="s">
        <v>329</v>
      </c>
      <c r="B108" s="39"/>
      <c r="C108" s="254"/>
      <c r="D108" s="254"/>
      <c r="E108" s="334">
        <f t="shared" si="73"/>
        <v>0</v>
      </c>
      <c r="F108" s="345" t="str">
        <f t="shared" si="74"/>
        <v>-</v>
      </c>
      <c r="G108" s="254"/>
      <c r="H108" s="256"/>
      <c r="I108" s="328">
        <f t="shared" si="76"/>
        <v>0</v>
      </c>
      <c r="J108" s="341" t="str">
        <f t="shared" si="77"/>
        <v>-</v>
      </c>
    </row>
    <row r="109" spans="1:10" x14ac:dyDescent="0.2">
      <c r="A109" s="45" t="s">
        <v>330</v>
      </c>
      <c r="B109" s="39"/>
      <c r="C109" s="257"/>
      <c r="D109" s="257"/>
      <c r="E109" s="328">
        <f t="shared" si="73"/>
        <v>0</v>
      </c>
      <c r="F109" s="341" t="str">
        <f t="shared" si="74"/>
        <v>-</v>
      </c>
      <c r="G109" s="257"/>
      <c r="H109" s="258"/>
      <c r="I109" s="328">
        <f t="shared" si="76"/>
        <v>0</v>
      </c>
      <c r="J109" s="341" t="str">
        <f t="shared" si="77"/>
        <v>-</v>
      </c>
    </row>
    <row r="110" spans="1:10" x14ac:dyDescent="0.2">
      <c r="A110" s="18" t="s">
        <v>223</v>
      </c>
      <c r="B110" s="36"/>
      <c r="C110" s="55">
        <f>C17+C48+C79</f>
        <v>0</v>
      </c>
      <c r="D110" s="19">
        <f t="shared" ref="D110:H110" si="80">D17+D48+D79</f>
        <v>0</v>
      </c>
      <c r="E110" s="55">
        <f t="shared" si="9"/>
        <v>0</v>
      </c>
      <c r="F110" s="325" t="str">
        <f t="shared" si="10"/>
        <v>-</v>
      </c>
      <c r="G110" s="19">
        <f t="shared" si="80"/>
        <v>0</v>
      </c>
      <c r="H110" s="37">
        <f t="shared" si="80"/>
        <v>0</v>
      </c>
      <c r="I110" s="55">
        <f t="shared" si="12"/>
        <v>0</v>
      </c>
      <c r="J110" s="325" t="str">
        <f t="shared" si="13"/>
        <v>-</v>
      </c>
    </row>
    <row r="111" spans="1:10" x14ac:dyDescent="0.2">
      <c r="G111" s="2"/>
      <c r="H111" s="2"/>
      <c r="I111" s="2"/>
    </row>
    <row r="112" spans="1:10" x14ac:dyDescent="0.2">
      <c r="A112" s="414" t="s">
        <v>48</v>
      </c>
      <c r="B112" s="398"/>
      <c r="C112" s="403" t="s">
        <v>288</v>
      </c>
      <c r="D112" s="404"/>
      <c r="E112" s="403" t="s">
        <v>292</v>
      </c>
      <c r="F112" s="404"/>
      <c r="G112" s="227" t="s">
        <v>291</v>
      </c>
      <c r="H112" s="230" t="s">
        <v>288</v>
      </c>
      <c r="I112" s="403" t="s">
        <v>295</v>
      </c>
      <c r="J112" s="404"/>
    </row>
    <row r="113" spans="1:10" x14ac:dyDescent="0.2">
      <c r="A113" s="413"/>
      <c r="B113" s="399"/>
      <c r="C113" s="238" t="s">
        <v>289</v>
      </c>
      <c r="D113" s="150" t="s">
        <v>290</v>
      </c>
      <c r="E113" s="238" t="s">
        <v>293</v>
      </c>
      <c r="F113" s="343" t="s">
        <v>294</v>
      </c>
      <c r="G113" s="405" t="s">
        <v>289</v>
      </c>
      <c r="H113" s="406"/>
      <c r="I113" s="238" t="s">
        <v>293</v>
      </c>
      <c r="J113" s="343" t="s">
        <v>294</v>
      </c>
    </row>
    <row r="114" spans="1:10" x14ac:dyDescent="0.2">
      <c r="A114" s="94" t="s">
        <v>185</v>
      </c>
      <c r="B114" s="50"/>
      <c r="C114" s="177">
        <f>SUM(C115:C118)</f>
        <v>0</v>
      </c>
      <c r="D114" s="175">
        <f t="shared" ref="D114" si="81">SUM(D115:D118)</f>
        <v>0</v>
      </c>
      <c r="E114" s="319">
        <f t="shared" ref="E114:E144" si="82">IFERROR(D114-C114,"-")</f>
        <v>0</v>
      </c>
      <c r="F114" s="322" t="str">
        <f t="shared" ref="F114:F144" si="83">IFERROR(D114/C114-1,"-")</f>
        <v>-</v>
      </c>
      <c r="G114" s="175">
        <f t="shared" ref="G114" si="84">SUM(G115:G118)</f>
        <v>0</v>
      </c>
      <c r="H114" s="175">
        <f t="shared" ref="H114" si="85">SUM(H115:H118)</f>
        <v>0</v>
      </c>
      <c r="I114" s="335">
        <f t="shared" ref="I114:I144" si="86">IFERROR(H114-G114,"-")</f>
        <v>0</v>
      </c>
      <c r="J114" s="322" t="str">
        <f t="shared" ref="J114:J144" si="87">IFERROR(H114/G114-1,"-")</f>
        <v>-</v>
      </c>
    </row>
    <row r="115" spans="1:10" x14ac:dyDescent="0.2">
      <c r="A115" s="38" t="s">
        <v>327</v>
      </c>
      <c r="B115" s="39"/>
      <c r="C115" s="254"/>
      <c r="D115" s="255"/>
      <c r="E115" s="333">
        <f t="shared" si="82"/>
        <v>0</v>
      </c>
      <c r="F115" s="344" t="str">
        <f t="shared" si="83"/>
        <v>-</v>
      </c>
      <c r="G115" s="255"/>
      <c r="H115" s="254"/>
      <c r="I115" s="314">
        <f t="shared" si="86"/>
        <v>0</v>
      </c>
      <c r="J115" s="341" t="str">
        <f t="shared" si="87"/>
        <v>-</v>
      </c>
    </row>
    <row r="116" spans="1:10" ht="13.15" customHeight="1" x14ac:dyDescent="0.2">
      <c r="A116" s="38" t="s">
        <v>328</v>
      </c>
      <c r="B116" s="39"/>
      <c r="C116" s="254"/>
      <c r="D116" s="254"/>
      <c r="E116" s="334">
        <f t="shared" si="82"/>
        <v>0</v>
      </c>
      <c r="F116" s="345" t="str">
        <f t="shared" si="83"/>
        <v>-</v>
      </c>
      <c r="G116" s="254"/>
      <c r="H116" s="254"/>
      <c r="I116" s="328">
        <f t="shared" si="86"/>
        <v>0</v>
      </c>
      <c r="J116" s="341" t="str">
        <f t="shared" si="87"/>
        <v>-</v>
      </c>
    </row>
    <row r="117" spans="1:10" x14ac:dyDescent="0.2">
      <c r="A117" s="38" t="s">
        <v>329</v>
      </c>
      <c r="B117" s="39"/>
      <c r="C117" s="254"/>
      <c r="D117" s="254"/>
      <c r="E117" s="334">
        <f t="shared" si="82"/>
        <v>0</v>
      </c>
      <c r="F117" s="345" t="str">
        <f t="shared" si="83"/>
        <v>-</v>
      </c>
      <c r="G117" s="254"/>
      <c r="H117" s="254"/>
      <c r="I117" s="328">
        <f t="shared" si="86"/>
        <v>0</v>
      </c>
      <c r="J117" s="341" t="str">
        <f t="shared" si="87"/>
        <v>-</v>
      </c>
    </row>
    <row r="118" spans="1:10" x14ac:dyDescent="0.2">
      <c r="A118" s="38" t="s">
        <v>330</v>
      </c>
      <c r="B118" s="39"/>
      <c r="C118" s="254"/>
      <c r="D118" s="254"/>
      <c r="E118" s="334">
        <f t="shared" si="82"/>
        <v>0</v>
      </c>
      <c r="F118" s="345" t="str">
        <f t="shared" si="83"/>
        <v>-</v>
      </c>
      <c r="G118" s="254"/>
      <c r="H118" s="254"/>
      <c r="I118" s="328">
        <f t="shared" si="86"/>
        <v>0</v>
      </c>
      <c r="J118" s="341" t="str">
        <f t="shared" si="87"/>
        <v>-</v>
      </c>
    </row>
    <row r="119" spans="1:10" x14ac:dyDescent="0.2">
      <c r="A119" s="94" t="s">
        <v>331</v>
      </c>
      <c r="B119" s="50"/>
      <c r="C119" s="177">
        <f>SUM(C120:C123)</f>
        <v>0</v>
      </c>
      <c r="D119" s="175">
        <f t="shared" ref="D119" si="88">SUM(D120:D123)</f>
        <v>0</v>
      </c>
      <c r="E119" s="319">
        <f t="shared" si="82"/>
        <v>0</v>
      </c>
      <c r="F119" s="322" t="str">
        <f t="shared" si="83"/>
        <v>-</v>
      </c>
      <c r="G119" s="175">
        <f t="shared" ref="G119" si="89">SUM(G120:G123)</f>
        <v>0</v>
      </c>
      <c r="H119" s="175">
        <f t="shared" ref="H119" si="90">SUM(H120:H123)</f>
        <v>0</v>
      </c>
      <c r="I119" s="335">
        <f t="shared" si="86"/>
        <v>0</v>
      </c>
      <c r="J119" s="322" t="str">
        <f t="shared" si="87"/>
        <v>-</v>
      </c>
    </row>
    <row r="120" spans="1:10" x14ac:dyDescent="0.2">
      <c r="A120" s="38" t="s">
        <v>327</v>
      </c>
      <c r="B120" s="39"/>
      <c r="C120" s="254"/>
      <c r="D120" s="254"/>
      <c r="E120" s="334">
        <f t="shared" si="82"/>
        <v>0</v>
      </c>
      <c r="F120" s="345" t="str">
        <f t="shared" si="83"/>
        <v>-</v>
      </c>
      <c r="G120" s="254"/>
      <c r="H120" s="254"/>
      <c r="I120" s="328">
        <f t="shared" si="86"/>
        <v>0</v>
      </c>
      <c r="J120" s="341" t="str">
        <f t="shared" si="87"/>
        <v>-</v>
      </c>
    </row>
    <row r="121" spans="1:10" x14ac:dyDescent="0.2">
      <c r="A121" s="38" t="s">
        <v>328</v>
      </c>
      <c r="B121" s="39"/>
      <c r="C121" s="254"/>
      <c r="D121" s="254"/>
      <c r="E121" s="334">
        <f t="shared" ref="E121" si="91">IFERROR(D121-C121,"-")</f>
        <v>0</v>
      </c>
      <c r="F121" s="345" t="str">
        <f t="shared" ref="F121" si="92">IFERROR(D121/C121-1,"-")</f>
        <v>-</v>
      </c>
      <c r="G121" s="254"/>
      <c r="H121" s="254"/>
      <c r="I121" s="328">
        <f t="shared" ref="I121" si="93">IFERROR(H121-G121,"-")</f>
        <v>0</v>
      </c>
      <c r="J121" s="341" t="str">
        <f t="shared" ref="J121" si="94">IFERROR(H121/G121-1,"-")</f>
        <v>-</v>
      </c>
    </row>
    <row r="122" spans="1:10" x14ac:dyDescent="0.2">
      <c r="A122" s="38" t="s">
        <v>329</v>
      </c>
      <c r="B122" s="39"/>
      <c r="C122" s="254"/>
      <c r="D122" s="254"/>
      <c r="E122" s="334">
        <f t="shared" si="82"/>
        <v>0</v>
      </c>
      <c r="F122" s="345" t="str">
        <f t="shared" si="83"/>
        <v>-</v>
      </c>
      <c r="G122" s="254"/>
      <c r="H122" s="254"/>
      <c r="I122" s="328">
        <f t="shared" si="86"/>
        <v>0</v>
      </c>
      <c r="J122" s="341" t="str">
        <f t="shared" si="87"/>
        <v>-</v>
      </c>
    </row>
    <row r="123" spans="1:10" x14ac:dyDescent="0.2">
      <c r="A123" s="45" t="s">
        <v>330</v>
      </c>
      <c r="B123" s="39"/>
      <c r="C123" s="257"/>
      <c r="D123" s="257"/>
      <c r="E123" s="328">
        <f t="shared" si="82"/>
        <v>0</v>
      </c>
      <c r="F123" s="341" t="str">
        <f t="shared" si="83"/>
        <v>-</v>
      </c>
      <c r="G123" s="257"/>
      <c r="H123" s="257"/>
      <c r="I123" s="328">
        <f t="shared" si="86"/>
        <v>0</v>
      </c>
      <c r="J123" s="341" t="str">
        <f t="shared" si="87"/>
        <v>-</v>
      </c>
    </row>
    <row r="124" spans="1:10" x14ac:dyDescent="0.2">
      <c r="A124" s="94" t="s">
        <v>332</v>
      </c>
      <c r="B124" s="50"/>
      <c r="C124" s="177">
        <f>SUM(C125:C128)</f>
        <v>0</v>
      </c>
      <c r="D124" s="175">
        <f t="shared" ref="D124" si="95">SUM(D125:D128)</f>
        <v>0</v>
      </c>
      <c r="E124" s="319">
        <f t="shared" si="82"/>
        <v>0</v>
      </c>
      <c r="F124" s="322" t="str">
        <f t="shared" si="83"/>
        <v>-</v>
      </c>
      <c r="G124" s="175">
        <f t="shared" ref="G124" si="96">SUM(G125:G128)</f>
        <v>0</v>
      </c>
      <c r="H124" s="175">
        <f t="shared" ref="H124" si="97">SUM(H125:H128)</f>
        <v>0</v>
      </c>
      <c r="I124" s="335">
        <f t="shared" si="86"/>
        <v>0</v>
      </c>
      <c r="J124" s="322" t="str">
        <f t="shared" si="87"/>
        <v>-</v>
      </c>
    </row>
    <row r="125" spans="1:10" x14ac:dyDescent="0.2">
      <c r="A125" s="38" t="s">
        <v>327</v>
      </c>
      <c r="B125" s="39"/>
      <c r="C125" s="254"/>
      <c r="D125" s="255"/>
      <c r="E125" s="333">
        <f t="shared" si="82"/>
        <v>0</v>
      </c>
      <c r="F125" s="344" t="str">
        <f t="shared" si="83"/>
        <v>-</v>
      </c>
      <c r="G125" s="255"/>
      <c r="H125" s="254"/>
      <c r="I125" s="314">
        <f t="shared" si="86"/>
        <v>0</v>
      </c>
      <c r="J125" s="341" t="str">
        <f t="shared" si="87"/>
        <v>-</v>
      </c>
    </row>
    <row r="126" spans="1:10" ht="13.15" customHeight="1" x14ac:dyDescent="0.2">
      <c r="A126" s="38" t="s">
        <v>328</v>
      </c>
      <c r="B126" s="39"/>
      <c r="C126" s="254"/>
      <c r="D126" s="254"/>
      <c r="E126" s="334">
        <f t="shared" si="82"/>
        <v>0</v>
      </c>
      <c r="F126" s="345" t="str">
        <f t="shared" si="83"/>
        <v>-</v>
      </c>
      <c r="G126" s="254"/>
      <c r="H126" s="254"/>
      <c r="I126" s="328">
        <f t="shared" si="86"/>
        <v>0</v>
      </c>
      <c r="J126" s="341" t="str">
        <f t="shared" si="87"/>
        <v>-</v>
      </c>
    </row>
    <row r="127" spans="1:10" x14ac:dyDescent="0.2">
      <c r="A127" s="38" t="s">
        <v>329</v>
      </c>
      <c r="B127" s="39"/>
      <c r="C127" s="254"/>
      <c r="D127" s="254"/>
      <c r="E127" s="334">
        <f t="shared" si="82"/>
        <v>0</v>
      </c>
      <c r="F127" s="345" t="str">
        <f t="shared" si="83"/>
        <v>-</v>
      </c>
      <c r="G127" s="254"/>
      <c r="H127" s="254"/>
      <c r="I127" s="328">
        <f t="shared" si="86"/>
        <v>0</v>
      </c>
      <c r="J127" s="341" t="str">
        <f t="shared" si="87"/>
        <v>-</v>
      </c>
    </row>
    <row r="128" spans="1:10" x14ac:dyDescent="0.2">
      <c r="A128" s="38" t="s">
        <v>330</v>
      </c>
      <c r="B128" s="39"/>
      <c r="C128" s="254"/>
      <c r="D128" s="254"/>
      <c r="E128" s="334">
        <f t="shared" si="82"/>
        <v>0</v>
      </c>
      <c r="F128" s="345" t="str">
        <f t="shared" si="83"/>
        <v>-</v>
      </c>
      <c r="G128" s="254"/>
      <c r="H128" s="254"/>
      <c r="I128" s="328">
        <f t="shared" si="86"/>
        <v>0</v>
      </c>
      <c r="J128" s="341" t="str">
        <f t="shared" si="87"/>
        <v>-</v>
      </c>
    </row>
    <row r="129" spans="1:10" x14ac:dyDescent="0.2">
      <c r="A129" s="94" t="s">
        <v>184</v>
      </c>
      <c r="B129" s="50"/>
      <c r="C129" s="177">
        <f>SUM(C130:C133)</f>
        <v>0</v>
      </c>
      <c r="D129" s="175">
        <f t="shared" ref="D129" si="98">SUM(D130:D133)</f>
        <v>0</v>
      </c>
      <c r="E129" s="319">
        <f t="shared" si="82"/>
        <v>0</v>
      </c>
      <c r="F129" s="322" t="str">
        <f t="shared" si="83"/>
        <v>-</v>
      </c>
      <c r="G129" s="175">
        <f t="shared" ref="G129:H129" si="99">SUM(G130:G133)</f>
        <v>0</v>
      </c>
      <c r="H129" s="175">
        <f t="shared" si="99"/>
        <v>0</v>
      </c>
      <c r="I129" s="335">
        <f t="shared" si="86"/>
        <v>0</v>
      </c>
      <c r="J129" s="322" t="str">
        <f t="shared" si="87"/>
        <v>-</v>
      </c>
    </row>
    <row r="130" spans="1:10" x14ac:dyDescent="0.2">
      <c r="A130" s="38" t="s">
        <v>327</v>
      </c>
      <c r="B130" s="39"/>
      <c r="C130" s="254"/>
      <c r="D130" s="254"/>
      <c r="E130" s="334">
        <f t="shared" si="82"/>
        <v>0</v>
      </c>
      <c r="F130" s="345" t="str">
        <f t="shared" si="83"/>
        <v>-</v>
      </c>
      <c r="G130" s="254"/>
      <c r="H130" s="254"/>
      <c r="I130" s="328">
        <f t="shared" si="86"/>
        <v>0</v>
      </c>
      <c r="J130" s="341" t="str">
        <f t="shared" si="87"/>
        <v>-</v>
      </c>
    </row>
    <row r="131" spans="1:10" x14ac:dyDescent="0.2">
      <c r="A131" s="38" t="s">
        <v>328</v>
      </c>
      <c r="B131" s="39"/>
      <c r="C131" s="254"/>
      <c r="D131" s="254"/>
      <c r="E131" s="334">
        <f t="shared" si="82"/>
        <v>0</v>
      </c>
      <c r="F131" s="345" t="str">
        <f t="shared" si="83"/>
        <v>-</v>
      </c>
      <c r="G131" s="254"/>
      <c r="H131" s="254"/>
      <c r="I131" s="328">
        <f t="shared" si="86"/>
        <v>0</v>
      </c>
      <c r="J131" s="341" t="str">
        <f t="shared" si="87"/>
        <v>-</v>
      </c>
    </row>
    <row r="132" spans="1:10" x14ac:dyDescent="0.2">
      <c r="A132" s="38" t="s">
        <v>329</v>
      </c>
      <c r="B132" s="39"/>
      <c r="C132" s="254"/>
      <c r="D132" s="254"/>
      <c r="E132" s="334">
        <f t="shared" si="82"/>
        <v>0</v>
      </c>
      <c r="F132" s="345" t="str">
        <f t="shared" si="83"/>
        <v>-</v>
      </c>
      <c r="G132" s="254"/>
      <c r="H132" s="254"/>
      <c r="I132" s="328">
        <f t="shared" si="86"/>
        <v>0</v>
      </c>
      <c r="J132" s="341" t="str">
        <f t="shared" si="87"/>
        <v>-</v>
      </c>
    </row>
    <row r="133" spans="1:10" x14ac:dyDescent="0.2">
      <c r="A133" s="45" t="s">
        <v>330</v>
      </c>
      <c r="B133" s="39"/>
      <c r="C133" s="257"/>
      <c r="D133" s="257"/>
      <c r="E133" s="328">
        <f t="shared" si="82"/>
        <v>0</v>
      </c>
      <c r="F133" s="341" t="str">
        <f t="shared" si="83"/>
        <v>-</v>
      </c>
      <c r="G133" s="257"/>
      <c r="H133" s="257"/>
      <c r="I133" s="328">
        <f t="shared" si="86"/>
        <v>0</v>
      </c>
      <c r="J133" s="341" t="str">
        <f t="shared" si="87"/>
        <v>-</v>
      </c>
    </row>
    <row r="134" spans="1:10" x14ac:dyDescent="0.2">
      <c r="A134" s="94" t="s">
        <v>186</v>
      </c>
      <c r="B134" s="50"/>
      <c r="C134" s="177">
        <f>SUM(C135:C138)</f>
        <v>0</v>
      </c>
      <c r="D134" s="175">
        <f t="shared" ref="D134" si="100">SUM(D135:D138)</f>
        <v>0</v>
      </c>
      <c r="E134" s="319">
        <f t="shared" ref="E134:E143" si="101">IFERROR(D134-C134,"-")</f>
        <v>0</v>
      </c>
      <c r="F134" s="322" t="str">
        <f t="shared" ref="F134:F143" si="102">IFERROR(D134/C134-1,"-")</f>
        <v>-</v>
      </c>
      <c r="G134" s="175">
        <f t="shared" ref="G134" si="103">SUM(G135:G138)</f>
        <v>0</v>
      </c>
      <c r="H134" s="175">
        <f t="shared" ref="H134" si="104">SUM(H135:H138)</f>
        <v>0</v>
      </c>
      <c r="I134" s="335">
        <f t="shared" ref="I134:I143" si="105">IFERROR(H134-G134,"-")</f>
        <v>0</v>
      </c>
      <c r="J134" s="322" t="str">
        <f t="shared" ref="J134:J143" si="106">IFERROR(H134/G134-1,"-")</f>
        <v>-</v>
      </c>
    </row>
    <row r="135" spans="1:10" x14ac:dyDescent="0.2">
      <c r="A135" s="38" t="s">
        <v>327</v>
      </c>
      <c r="B135" s="39"/>
      <c r="C135" s="254"/>
      <c r="D135" s="255"/>
      <c r="E135" s="333">
        <f t="shared" si="101"/>
        <v>0</v>
      </c>
      <c r="F135" s="344" t="str">
        <f t="shared" si="102"/>
        <v>-</v>
      </c>
      <c r="G135" s="255"/>
      <c r="H135" s="254"/>
      <c r="I135" s="314">
        <f t="shared" si="105"/>
        <v>0</v>
      </c>
      <c r="J135" s="341" t="str">
        <f t="shared" si="106"/>
        <v>-</v>
      </c>
    </row>
    <row r="136" spans="1:10" ht="13.15" customHeight="1" x14ac:dyDescent="0.2">
      <c r="A136" s="38" t="s">
        <v>328</v>
      </c>
      <c r="B136" s="39"/>
      <c r="C136" s="254"/>
      <c r="D136" s="254"/>
      <c r="E136" s="334">
        <f t="shared" si="101"/>
        <v>0</v>
      </c>
      <c r="F136" s="345" t="str">
        <f t="shared" si="102"/>
        <v>-</v>
      </c>
      <c r="G136" s="254"/>
      <c r="H136" s="254"/>
      <c r="I136" s="328">
        <f t="shared" si="105"/>
        <v>0</v>
      </c>
      <c r="J136" s="341" t="str">
        <f t="shared" si="106"/>
        <v>-</v>
      </c>
    </row>
    <row r="137" spans="1:10" x14ac:dyDescent="0.2">
      <c r="A137" s="38" t="s">
        <v>329</v>
      </c>
      <c r="B137" s="39"/>
      <c r="C137" s="254"/>
      <c r="D137" s="254"/>
      <c r="E137" s="334">
        <f t="shared" si="101"/>
        <v>0</v>
      </c>
      <c r="F137" s="345" t="str">
        <f t="shared" si="102"/>
        <v>-</v>
      </c>
      <c r="G137" s="254"/>
      <c r="H137" s="254"/>
      <c r="I137" s="328">
        <f t="shared" si="105"/>
        <v>0</v>
      </c>
      <c r="J137" s="341" t="str">
        <f t="shared" si="106"/>
        <v>-</v>
      </c>
    </row>
    <row r="138" spans="1:10" x14ac:dyDescent="0.2">
      <c r="A138" s="38" t="s">
        <v>330</v>
      </c>
      <c r="B138" s="39"/>
      <c r="C138" s="254"/>
      <c r="D138" s="254"/>
      <c r="E138" s="334">
        <f t="shared" si="101"/>
        <v>0</v>
      </c>
      <c r="F138" s="345" t="str">
        <f t="shared" si="102"/>
        <v>-</v>
      </c>
      <c r="G138" s="254"/>
      <c r="H138" s="254"/>
      <c r="I138" s="328">
        <f t="shared" si="105"/>
        <v>0</v>
      </c>
      <c r="J138" s="341" t="str">
        <f t="shared" si="106"/>
        <v>-</v>
      </c>
    </row>
    <row r="139" spans="1:10" x14ac:dyDescent="0.2">
      <c r="A139" s="94" t="s">
        <v>298</v>
      </c>
      <c r="B139" s="50"/>
      <c r="C139" s="177">
        <f>SUM(C140:C143)</f>
        <v>0</v>
      </c>
      <c r="D139" s="175">
        <f t="shared" ref="D139" si="107">SUM(D140:D143)</f>
        <v>0</v>
      </c>
      <c r="E139" s="319">
        <f t="shared" si="101"/>
        <v>0</v>
      </c>
      <c r="F139" s="322" t="str">
        <f t="shared" si="102"/>
        <v>-</v>
      </c>
      <c r="G139" s="175">
        <f t="shared" ref="G139:H139" si="108">SUM(G140:G143)</f>
        <v>0</v>
      </c>
      <c r="H139" s="175">
        <f t="shared" si="108"/>
        <v>0</v>
      </c>
      <c r="I139" s="335">
        <f t="shared" si="105"/>
        <v>0</v>
      </c>
      <c r="J139" s="322" t="str">
        <f t="shared" si="106"/>
        <v>-</v>
      </c>
    </row>
    <row r="140" spans="1:10" x14ac:dyDescent="0.2">
      <c r="A140" s="38" t="s">
        <v>327</v>
      </c>
      <c r="B140" s="39"/>
      <c r="C140" s="254"/>
      <c r="D140" s="254"/>
      <c r="E140" s="334">
        <f t="shared" si="101"/>
        <v>0</v>
      </c>
      <c r="F140" s="345" t="str">
        <f t="shared" si="102"/>
        <v>-</v>
      </c>
      <c r="G140" s="254"/>
      <c r="H140" s="254"/>
      <c r="I140" s="328">
        <f t="shared" si="105"/>
        <v>0</v>
      </c>
      <c r="J140" s="341" t="str">
        <f t="shared" si="106"/>
        <v>-</v>
      </c>
    </row>
    <row r="141" spans="1:10" x14ac:dyDescent="0.2">
      <c r="A141" s="38" t="s">
        <v>328</v>
      </c>
      <c r="B141" s="39"/>
      <c r="C141" s="254"/>
      <c r="D141" s="254"/>
      <c r="E141" s="334">
        <f t="shared" si="101"/>
        <v>0</v>
      </c>
      <c r="F141" s="345" t="str">
        <f t="shared" si="102"/>
        <v>-</v>
      </c>
      <c r="G141" s="254"/>
      <c r="H141" s="254"/>
      <c r="I141" s="328">
        <f t="shared" si="105"/>
        <v>0</v>
      </c>
      <c r="J141" s="341" t="str">
        <f t="shared" si="106"/>
        <v>-</v>
      </c>
    </row>
    <row r="142" spans="1:10" x14ac:dyDescent="0.2">
      <c r="A142" s="38" t="s">
        <v>329</v>
      </c>
      <c r="B142" s="39"/>
      <c r="C142" s="254"/>
      <c r="D142" s="254"/>
      <c r="E142" s="334">
        <f t="shared" si="101"/>
        <v>0</v>
      </c>
      <c r="F142" s="345" t="str">
        <f t="shared" si="102"/>
        <v>-</v>
      </c>
      <c r="G142" s="254"/>
      <c r="H142" s="254"/>
      <c r="I142" s="328">
        <f t="shared" si="105"/>
        <v>0</v>
      </c>
      <c r="J142" s="341" t="str">
        <f t="shared" si="106"/>
        <v>-</v>
      </c>
    </row>
    <row r="143" spans="1:10" x14ac:dyDescent="0.2">
      <c r="A143" s="45" t="s">
        <v>330</v>
      </c>
      <c r="B143" s="39"/>
      <c r="C143" s="257"/>
      <c r="D143" s="257"/>
      <c r="E143" s="328">
        <f t="shared" si="101"/>
        <v>0</v>
      </c>
      <c r="F143" s="341" t="str">
        <f t="shared" si="102"/>
        <v>-</v>
      </c>
      <c r="G143" s="257"/>
      <c r="H143" s="257"/>
      <c r="I143" s="328">
        <f t="shared" si="105"/>
        <v>0</v>
      </c>
      <c r="J143" s="341" t="str">
        <f t="shared" si="106"/>
        <v>-</v>
      </c>
    </row>
    <row r="144" spans="1:10" x14ac:dyDescent="0.2">
      <c r="A144" s="18" t="s">
        <v>224</v>
      </c>
      <c r="B144" s="36"/>
      <c r="C144" s="55">
        <f>C114+C119+C124+C129+C134+C139</f>
        <v>0</v>
      </c>
      <c r="D144" s="19">
        <f>D114+D119+D124+D129+D134+D139</f>
        <v>0</v>
      </c>
      <c r="E144" s="55">
        <f t="shared" si="82"/>
        <v>0</v>
      </c>
      <c r="F144" s="325" t="str">
        <f t="shared" si="83"/>
        <v>-</v>
      </c>
      <c r="G144" s="19">
        <f t="shared" ref="G144:H144" si="109">G114+G119+G124+G129+G134+G139</f>
        <v>0</v>
      </c>
      <c r="H144" s="19">
        <f t="shared" si="109"/>
        <v>0</v>
      </c>
      <c r="I144" s="55">
        <f t="shared" si="86"/>
        <v>0</v>
      </c>
      <c r="J144" s="325" t="str">
        <f t="shared" si="87"/>
        <v>-</v>
      </c>
    </row>
    <row r="145" spans="1:10" x14ac:dyDescent="0.2">
      <c r="C145" s="193"/>
      <c r="D145" s="135"/>
      <c r="E145" s="135"/>
      <c r="F145" s="346"/>
      <c r="G145" s="135"/>
      <c r="H145" s="135"/>
      <c r="I145" s="135"/>
    </row>
    <row r="146" spans="1:10" x14ac:dyDescent="0.2">
      <c r="A146" s="414" t="s">
        <v>233</v>
      </c>
      <c r="B146" s="398"/>
      <c r="C146" s="403" t="s">
        <v>288</v>
      </c>
      <c r="D146" s="404"/>
      <c r="E146" s="403" t="s">
        <v>292</v>
      </c>
      <c r="F146" s="404"/>
      <c r="G146" s="227" t="s">
        <v>291</v>
      </c>
      <c r="H146" s="230" t="s">
        <v>288</v>
      </c>
      <c r="I146" s="403" t="s">
        <v>295</v>
      </c>
      <c r="J146" s="404"/>
    </row>
    <row r="147" spans="1:10" x14ac:dyDescent="0.2">
      <c r="A147" s="413"/>
      <c r="B147" s="399"/>
      <c r="C147" s="238" t="s">
        <v>289</v>
      </c>
      <c r="D147" s="150" t="s">
        <v>290</v>
      </c>
      <c r="E147" s="238" t="s">
        <v>293</v>
      </c>
      <c r="F147" s="343" t="s">
        <v>294</v>
      </c>
      <c r="G147" s="405" t="s">
        <v>289</v>
      </c>
      <c r="H147" s="406"/>
      <c r="I147" s="238" t="s">
        <v>293</v>
      </c>
      <c r="J147" s="343" t="s">
        <v>294</v>
      </c>
    </row>
    <row r="148" spans="1:10" x14ac:dyDescent="0.2">
      <c r="A148" s="94" t="s">
        <v>190</v>
      </c>
      <c r="B148" s="50"/>
      <c r="C148" s="177">
        <f>C149+C154+C155+C156</f>
        <v>0</v>
      </c>
      <c r="D148" s="175">
        <f>D149+D154+D155+D156</f>
        <v>0</v>
      </c>
      <c r="E148" s="319">
        <f t="shared" ref="E148:E175" si="110">IFERROR(D148-C148,"-")</f>
        <v>0</v>
      </c>
      <c r="F148" s="322" t="str">
        <f t="shared" ref="F148:F175" si="111">IFERROR(D148/C148-1,"-")</f>
        <v>-</v>
      </c>
      <c r="G148" s="175">
        <f t="shared" ref="G148:H148" si="112">G149+G154+G155+G156</f>
        <v>0</v>
      </c>
      <c r="H148" s="175">
        <f t="shared" si="112"/>
        <v>0</v>
      </c>
      <c r="I148" s="335">
        <f t="shared" ref="I148:I175" si="113">IFERROR(H148-G148,"-")</f>
        <v>0</v>
      </c>
      <c r="J148" s="322" t="str">
        <f t="shared" ref="J148:J175" si="114">IFERROR(H148/G148-1,"-")</f>
        <v>-</v>
      </c>
    </row>
    <row r="149" spans="1:10" x14ac:dyDescent="0.2">
      <c r="A149" s="95" t="s">
        <v>227</v>
      </c>
      <c r="B149" s="244"/>
      <c r="C149" s="229">
        <f>SUM(C150:C153)</f>
        <v>0</v>
      </c>
      <c r="D149" s="232">
        <f>SUM(D150:D153)</f>
        <v>0</v>
      </c>
      <c r="E149" s="55">
        <f t="shared" si="110"/>
        <v>0</v>
      </c>
      <c r="F149" s="325" t="str">
        <f t="shared" si="111"/>
        <v>-</v>
      </c>
      <c r="G149" s="232">
        <f>SUM(G150:G153)</f>
        <v>0</v>
      </c>
      <c r="H149" s="232">
        <f>SUM(H150:H153)</f>
        <v>0</v>
      </c>
      <c r="I149" s="55">
        <f t="shared" si="113"/>
        <v>0</v>
      </c>
      <c r="J149" s="325" t="str">
        <f t="shared" si="114"/>
        <v>-</v>
      </c>
    </row>
    <row r="150" spans="1:10" x14ac:dyDescent="0.2">
      <c r="A150" s="38" t="s">
        <v>228</v>
      </c>
      <c r="B150" s="39"/>
      <c r="C150" s="254"/>
      <c r="D150" s="255"/>
      <c r="E150" s="333">
        <f t="shared" si="110"/>
        <v>0</v>
      </c>
      <c r="F150" s="344" t="str">
        <f t="shared" si="111"/>
        <v>-</v>
      </c>
      <c r="G150" s="255"/>
      <c r="H150" s="254"/>
      <c r="I150" s="314">
        <f t="shared" si="113"/>
        <v>0</v>
      </c>
      <c r="J150" s="341" t="str">
        <f t="shared" si="114"/>
        <v>-</v>
      </c>
    </row>
    <row r="151" spans="1:10" ht="13.15" customHeight="1" x14ac:dyDescent="0.2">
      <c r="A151" s="38" t="s">
        <v>229</v>
      </c>
      <c r="B151" s="39"/>
      <c r="C151" s="254"/>
      <c r="D151" s="254"/>
      <c r="E151" s="334">
        <f t="shared" si="110"/>
        <v>0</v>
      </c>
      <c r="F151" s="345" t="str">
        <f t="shared" si="111"/>
        <v>-</v>
      </c>
      <c r="G151" s="254"/>
      <c r="H151" s="254"/>
      <c r="I151" s="328">
        <f t="shared" si="113"/>
        <v>0</v>
      </c>
      <c r="J151" s="341" t="str">
        <f t="shared" si="114"/>
        <v>-</v>
      </c>
    </row>
    <row r="152" spans="1:10" x14ac:dyDescent="0.2">
      <c r="A152" s="38" t="s">
        <v>230</v>
      </c>
      <c r="B152" s="39"/>
      <c r="C152" s="254"/>
      <c r="D152" s="254"/>
      <c r="E152" s="334">
        <f t="shared" si="110"/>
        <v>0</v>
      </c>
      <c r="F152" s="345" t="str">
        <f t="shared" si="111"/>
        <v>-</v>
      </c>
      <c r="G152" s="254"/>
      <c r="H152" s="254"/>
      <c r="I152" s="328">
        <f t="shared" si="113"/>
        <v>0</v>
      </c>
      <c r="J152" s="341" t="str">
        <f t="shared" si="114"/>
        <v>-</v>
      </c>
    </row>
    <row r="153" spans="1:10" x14ac:dyDescent="0.2">
      <c r="A153" s="38" t="s">
        <v>326</v>
      </c>
      <c r="B153" s="39"/>
      <c r="C153" s="254"/>
      <c r="D153" s="254"/>
      <c r="E153" s="334">
        <f t="shared" si="110"/>
        <v>0</v>
      </c>
      <c r="F153" s="345" t="str">
        <f t="shared" si="111"/>
        <v>-</v>
      </c>
      <c r="G153" s="254"/>
      <c r="H153" s="254"/>
      <c r="I153" s="328">
        <f t="shared" si="113"/>
        <v>0</v>
      </c>
      <c r="J153" s="341" t="str">
        <f t="shared" si="114"/>
        <v>-</v>
      </c>
    </row>
    <row r="154" spans="1:10" x14ac:dyDescent="0.2">
      <c r="A154" s="95" t="s">
        <v>213</v>
      </c>
      <c r="B154" s="244"/>
      <c r="C154" s="265"/>
      <c r="D154" s="266"/>
      <c r="E154" s="55">
        <f t="shared" si="110"/>
        <v>0</v>
      </c>
      <c r="F154" s="325" t="str">
        <f t="shared" si="111"/>
        <v>-</v>
      </c>
      <c r="G154" s="266"/>
      <c r="H154" s="266"/>
      <c r="I154" s="55">
        <f t="shared" si="113"/>
        <v>0</v>
      </c>
      <c r="J154" s="325" t="str">
        <f t="shared" si="114"/>
        <v>-</v>
      </c>
    </row>
    <row r="155" spans="1:10" x14ac:dyDescent="0.2">
      <c r="A155" s="95" t="s">
        <v>299</v>
      </c>
      <c r="B155" s="244"/>
      <c r="C155" s="265"/>
      <c r="D155" s="266"/>
      <c r="E155" s="55">
        <f t="shared" ref="E155" si="115">IFERROR(D155-C155,"-")</f>
        <v>0</v>
      </c>
      <c r="F155" s="325" t="str">
        <f t="shared" ref="F155" si="116">IFERROR(D155/C155-1,"-")</f>
        <v>-</v>
      </c>
      <c r="G155" s="266"/>
      <c r="H155" s="266"/>
      <c r="I155" s="55">
        <f t="shared" ref="I155" si="117">IFERROR(H155-G155,"-")</f>
        <v>0</v>
      </c>
      <c r="J155" s="325" t="str">
        <f t="shared" ref="J155" si="118">IFERROR(H155/G155-1,"-")</f>
        <v>-</v>
      </c>
    </row>
    <row r="156" spans="1:10" x14ac:dyDescent="0.2">
      <c r="A156" s="95" t="s">
        <v>231</v>
      </c>
      <c r="B156" s="244"/>
      <c r="C156" s="265"/>
      <c r="D156" s="266"/>
      <c r="E156" s="55">
        <f t="shared" si="110"/>
        <v>0</v>
      </c>
      <c r="F156" s="325" t="str">
        <f t="shared" si="111"/>
        <v>-</v>
      </c>
      <c r="G156" s="266"/>
      <c r="H156" s="266"/>
      <c r="I156" s="55">
        <f t="shared" si="113"/>
        <v>0</v>
      </c>
      <c r="J156" s="325" t="str">
        <f t="shared" si="114"/>
        <v>-</v>
      </c>
    </row>
    <row r="157" spans="1:10" x14ac:dyDescent="0.2">
      <c r="A157" s="94" t="s">
        <v>226</v>
      </c>
      <c r="B157" s="50"/>
      <c r="C157" s="177">
        <f t="shared" ref="C157:D157" si="119">C158+C163+C164+C165</f>
        <v>0</v>
      </c>
      <c r="D157" s="175">
        <f t="shared" si="119"/>
        <v>0</v>
      </c>
      <c r="E157" s="319">
        <f t="shared" si="110"/>
        <v>0</v>
      </c>
      <c r="F157" s="322" t="str">
        <f t="shared" si="111"/>
        <v>-</v>
      </c>
      <c r="G157" s="175">
        <f t="shared" ref="G157:H157" si="120">G158+G163+G164+G165</f>
        <v>0</v>
      </c>
      <c r="H157" s="175">
        <f t="shared" si="120"/>
        <v>0</v>
      </c>
      <c r="I157" s="335">
        <f t="shared" si="113"/>
        <v>0</v>
      </c>
      <c r="J157" s="322" t="str">
        <f t="shared" si="114"/>
        <v>-</v>
      </c>
    </row>
    <row r="158" spans="1:10" x14ac:dyDescent="0.2">
      <c r="A158" s="95" t="s">
        <v>227</v>
      </c>
      <c r="B158" s="244"/>
      <c r="C158" s="229">
        <f>SUM(C159:C162)</f>
        <v>0</v>
      </c>
      <c r="D158" s="232">
        <f>SUM(D159:D162)</f>
        <v>0</v>
      </c>
      <c r="E158" s="55">
        <f t="shared" si="110"/>
        <v>0</v>
      </c>
      <c r="F158" s="325" t="str">
        <f t="shared" si="111"/>
        <v>-</v>
      </c>
      <c r="G158" s="232">
        <f>SUM(G159:G162)</f>
        <v>0</v>
      </c>
      <c r="H158" s="232">
        <f>SUM(H159:H162)</f>
        <v>0</v>
      </c>
      <c r="I158" s="55">
        <f t="shared" si="113"/>
        <v>0</v>
      </c>
      <c r="J158" s="325" t="str">
        <f t="shared" si="114"/>
        <v>-</v>
      </c>
    </row>
    <row r="159" spans="1:10" x14ac:dyDescent="0.2">
      <c r="A159" s="38" t="s">
        <v>228</v>
      </c>
      <c r="B159" s="39"/>
      <c r="C159" s="254"/>
      <c r="D159" s="255"/>
      <c r="E159" s="333">
        <f t="shared" si="110"/>
        <v>0</v>
      </c>
      <c r="F159" s="344" t="str">
        <f t="shared" si="111"/>
        <v>-</v>
      </c>
      <c r="G159" s="255"/>
      <c r="H159" s="254"/>
      <c r="I159" s="314">
        <f t="shared" si="113"/>
        <v>0</v>
      </c>
      <c r="J159" s="341" t="str">
        <f t="shared" si="114"/>
        <v>-</v>
      </c>
    </row>
    <row r="160" spans="1:10" ht="13.15" customHeight="1" x14ac:dyDescent="0.2">
      <c r="A160" s="38" t="s">
        <v>229</v>
      </c>
      <c r="B160" s="39"/>
      <c r="C160" s="254"/>
      <c r="D160" s="254"/>
      <c r="E160" s="334">
        <f t="shared" si="110"/>
        <v>0</v>
      </c>
      <c r="F160" s="345" t="str">
        <f t="shared" si="111"/>
        <v>-</v>
      </c>
      <c r="G160" s="254"/>
      <c r="H160" s="254"/>
      <c r="I160" s="328">
        <f t="shared" si="113"/>
        <v>0</v>
      </c>
      <c r="J160" s="341" t="str">
        <f t="shared" si="114"/>
        <v>-</v>
      </c>
    </row>
    <row r="161" spans="1:10" x14ac:dyDescent="0.2">
      <c r="A161" s="38" t="s">
        <v>230</v>
      </c>
      <c r="B161" s="39"/>
      <c r="C161" s="254"/>
      <c r="D161" s="254"/>
      <c r="E161" s="334">
        <f t="shared" si="110"/>
        <v>0</v>
      </c>
      <c r="F161" s="345" t="str">
        <f t="shared" si="111"/>
        <v>-</v>
      </c>
      <c r="G161" s="254"/>
      <c r="H161" s="254"/>
      <c r="I161" s="328">
        <f t="shared" si="113"/>
        <v>0</v>
      </c>
      <c r="J161" s="341" t="str">
        <f t="shared" si="114"/>
        <v>-</v>
      </c>
    </row>
    <row r="162" spans="1:10" x14ac:dyDescent="0.2">
      <c r="A162" s="38" t="s">
        <v>326</v>
      </c>
      <c r="B162" s="39"/>
      <c r="C162" s="254"/>
      <c r="D162" s="254"/>
      <c r="E162" s="334">
        <f t="shared" si="110"/>
        <v>0</v>
      </c>
      <c r="F162" s="345" t="str">
        <f t="shared" si="111"/>
        <v>-</v>
      </c>
      <c r="G162" s="254"/>
      <c r="H162" s="254"/>
      <c r="I162" s="328">
        <f t="shared" si="113"/>
        <v>0</v>
      </c>
      <c r="J162" s="341" t="str">
        <f t="shared" si="114"/>
        <v>-</v>
      </c>
    </row>
    <row r="163" spans="1:10" x14ac:dyDescent="0.2">
      <c r="A163" s="95" t="s">
        <v>213</v>
      </c>
      <c r="B163" s="244"/>
      <c r="C163" s="265"/>
      <c r="D163" s="266"/>
      <c r="E163" s="55">
        <f t="shared" si="110"/>
        <v>0</v>
      </c>
      <c r="F163" s="325" t="str">
        <f t="shared" si="111"/>
        <v>-</v>
      </c>
      <c r="G163" s="266"/>
      <c r="H163" s="266"/>
      <c r="I163" s="55">
        <f t="shared" si="113"/>
        <v>0</v>
      </c>
      <c r="J163" s="325" t="str">
        <f t="shared" si="114"/>
        <v>-</v>
      </c>
    </row>
    <row r="164" spans="1:10" x14ac:dyDescent="0.2">
      <c r="A164" s="95" t="s">
        <v>299</v>
      </c>
      <c r="B164" s="244"/>
      <c r="C164" s="265"/>
      <c r="D164" s="266"/>
      <c r="E164" s="55">
        <f t="shared" ref="E164" si="121">IFERROR(D164-C164,"-")</f>
        <v>0</v>
      </c>
      <c r="F164" s="325" t="str">
        <f t="shared" ref="F164" si="122">IFERROR(D164/C164-1,"-")</f>
        <v>-</v>
      </c>
      <c r="G164" s="266"/>
      <c r="H164" s="266"/>
      <c r="I164" s="55">
        <f t="shared" ref="I164" si="123">IFERROR(H164-G164,"-")</f>
        <v>0</v>
      </c>
      <c r="J164" s="325" t="str">
        <f t="shared" ref="J164" si="124">IFERROR(H164/G164-1,"-")</f>
        <v>-</v>
      </c>
    </row>
    <row r="165" spans="1:10" x14ac:dyDescent="0.2">
      <c r="A165" s="95" t="s">
        <v>231</v>
      </c>
      <c r="B165" s="244"/>
      <c r="C165" s="265"/>
      <c r="D165" s="266"/>
      <c r="E165" s="55">
        <f t="shared" si="110"/>
        <v>0</v>
      </c>
      <c r="F165" s="325" t="str">
        <f t="shared" si="111"/>
        <v>-</v>
      </c>
      <c r="G165" s="266"/>
      <c r="H165" s="266"/>
      <c r="I165" s="55">
        <f t="shared" si="113"/>
        <v>0</v>
      </c>
      <c r="J165" s="325" t="str">
        <f t="shared" si="114"/>
        <v>-</v>
      </c>
    </row>
    <row r="166" spans="1:10" x14ac:dyDescent="0.2">
      <c r="A166" s="94" t="s">
        <v>191</v>
      </c>
      <c r="B166" s="50"/>
      <c r="C166" s="177">
        <f t="shared" ref="C166:D166" si="125">C167+C172+C173+C174</f>
        <v>0</v>
      </c>
      <c r="D166" s="175">
        <f t="shared" si="125"/>
        <v>0</v>
      </c>
      <c r="E166" s="319">
        <f t="shared" si="110"/>
        <v>0</v>
      </c>
      <c r="F166" s="322" t="str">
        <f t="shared" si="111"/>
        <v>-</v>
      </c>
      <c r="G166" s="175">
        <f t="shared" ref="G166:H166" si="126">G167+G172+G173+G174</f>
        <v>0</v>
      </c>
      <c r="H166" s="175">
        <f t="shared" si="126"/>
        <v>0</v>
      </c>
      <c r="I166" s="335">
        <f t="shared" si="113"/>
        <v>0</v>
      </c>
      <c r="J166" s="322" t="str">
        <f t="shared" si="114"/>
        <v>-</v>
      </c>
    </row>
    <row r="167" spans="1:10" x14ac:dyDescent="0.2">
      <c r="A167" s="95" t="s">
        <v>227</v>
      </c>
      <c r="B167" s="244"/>
      <c r="C167" s="229">
        <f>SUM(C168:C171)</f>
        <v>0</v>
      </c>
      <c r="D167" s="232">
        <f>SUM(D168:D171)</f>
        <v>0</v>
      </c>
      <c r="E167" s="55">
        <f t="shared" si="110"/>
        <v>0</v>
      </c>
      <c r="F167" s="325" t="str">
        <f t="shared" si="111"/>
        <v>-</v>
      </c>
      <c r="G167" s="232">
        <f>SUM(G168:G171)</f>
        <v>0</v>
      </c>
      <c r="H167" s="232">
        <f>SUM(H168:H171)</f>
        <v>0</v>
      </c>
      <c r="I167" s="55">
        <f t="shared" si="113"/>
        <v>0</v>
      </c>
      <c r="J167" s="325" t="str">
        <f t="shared" si="114"/>
        <v>-</v>
      </c>
    </row>
    <row r="168" spans="1:10" x14ac:dyDescent="0.2">
      <c r="A168" s="38" t="s">
        <v>228</v>
      </c>
      <c r="B168" s="39"/>
      <c r="C168" s="254"/>
      <c r="D168" s="255"/>
      <c r="E168" s="333">
        <f t="shared" si="110"/>
        <v>0</v>
      </c>
      <c r="F168" s="344" t="str">
        <f t="shared" si="111"/>
        <v>-</v>
      </c>
      <c r="G168" s="255"/>
      <c r="H168" s="254"/>
      <c r="I168" s="314">
        <f t="shared" si="113"/>
        <v>0</v>
      </c>
      <c r="J168" s="341" t="str">
        <f t="shared" si="114"/>
        <v>-</v>
      </c>
    </row>
    <row r="169" spans="1:10" ht="13.15" customHeight="1" x14ac:dyDescent="0.2">
      <c r="A169" s="38" t="s">
        <v>229</v>
      </c>
      <c r="B169" s="39"/>
      <c r="C169" s="254"/>
      <c r="D169" s="254"/>
      <c r="E169" s="334">
        <f t="shared" si="110"/>
        <v>0</v>
      </c>
      <c r="F169" s="345" t="str">
        <f t="shared" si="111"/>
        <v>-</v>
      </c>
      <c r="G169" s="254"/>
      <c r="H169" s="254"/>
      <c r="I169" s="328">
        <f t="shared" si="113"/>
        <v>0</v>
      </c>
      <c r="J169" s="341" t="str">
        <f t="shared" si="114"/>
        <v>-</v>
      </c>
    </row>
    <row r="170" spans="1:10" x14ac:dyDescent="0.2">
      <c r="A170" s="38" t="s">
        <v>230</v>
      </c>
      <c r="B170" s="39"/>
      <c r="C170" s="254"/>
      <c r="D170" s="254"/>
      <c r="E170" s="334">
        <f t="shared" si="110"/>
        <v>0</v>
      </c>
      <c r="F170" s="345" t="str">
        <f t="shared" si="111"/>
        <v>-</v>
      </c>
      <c r="G170" s="254"/>
      <c r="H170" s="254"/>
      <c r="I170" s="328">
        <f t="shared" si="113"/>
        <v>0</v>
      </c>
      <c r="J170" s="341" t="str">
        <f t="shared" si="114"/>
        <v>-</v>
      </c>
    </row>
    <row r="171" spans="1:10" x14ac:dyDescent="0.2">
      <c r="A171" s="38" t="s">
        <v>326</v>
      </c>
      <c r="B171" s="39"/>
      <c r="C171" s="254"/>
      <c r="D171" s="254"/>
      <c r="E171" s="334">
        <f t="shared" si="110"/>
        <v>0</v>
      </c>
      <c r="F171" s="345" t="str">
        <f t="shared" si="111"/>
        <v>-</v>
      </c>
      <c r="G171" s="254"/>
      <c r="H171" s="254"/>
      <c r="I171" s="328">
        <f t="shared" si="113"/>
        <v>0</v>
      </c>
      <c r="J171" s="341" t="str">
        <f t="shared" si="114"/>
        <v>-</v>
      </c>
    </row>
    <row r="172" spans="1:10" x14ac:dyDescent="0.2">
      <c r="A172" s="95" t="s">
        <v>213</v>
      </c>
      <c r="B172" s="244"/>
      <c r="C172" s="265"/>
      <c r="D172" s="266"/>
      <c r="E172" s="55">
        <f t="shared" si="110"/>
        <v>0</v>
      </c>
      <c r="F172" s="325" t="str">
        <f t="shared" si="111"/>
        <v>-</v>
      </c>
      <c r="G172" s="266"/>
      <c r="H172" s="266"/>
      <c r="I172" s="55">
        <f t="shared" si="113"/>
        <v>0</v>
      </c>
      <c r="J172" s="325" t="str">
        <f t="shared" si="114"/>
        <v>-</v>
      </c>
    </row>
    <row r="173" spans="1:10" x14ac:dyDescent="0.2">
      <c r="A173" s="95" t="s">
        <v>299</v>
      </c>
      <c r="B173" s="244"/>
      <c r="C173" s="265"/>
      <c r="D173" s="266"/>
      <c r="E173" s="55">
        <f t="shared" ref="E173" si="127">IFERROR(D173-C173,"-")</f>
        <v>0</v>
      </c>
      <c r="F173" s="325" t="str">
        <f t="shared" ref="F173" si="128">IFERROR(D173/C173-1,"-")</f>
        <v>-</v>
      </c>
      <c r="G173" s="266"/>
      <c r="H173" s="266"/>
      <c r="I173" s="55">
        <f t="shared" ref="I173" si="129">IFERROR(H173-G173,"-")</f>
        <v>0</v>
      </c>
      <c r="J173" s="325" t="str">
        <f t="shared" ref="J173" si="130">IFERROR(H173/G173-1,"-")</f>
        <v>-</v>
      </c>
    </row>
    <row r="174" spans="1:10" x14ac:dyDescent="0.2">
      <c r="A174" s="95" t="s">
        <v>231</v>
      </c>
      <c r="B174" s="244"/>
      <c r="C174" s="265"/>
      <c r="D174" s="266"/>
      <c r="E174" s="55">
        <f t="shared" si="110"/>
        <v>0</v>
      </c>
      <c r="F174" s="325" t="str">
        <f t="shared" si="111"/>
        <v>-</v>
      </c>
      <c r="G174" s="266"/>
      <c r="H174" s="266"/>
      <c r="I174" s="55">
        <f t="shared" si="113"/>
        <v>0</v>
      </c>
      <c r="J174" s="325" t="str">
        <f t="shared" si="114"/>
        <v>-</v>
      </c>
    </row>
    <row r="175" spans="1:10" x14ac:dyDescent="0.2">
      <c r="A175" s="18" t="s">
        <v>223</v>
      </c>
      <c r="B175" s="36"/>
      <c r="C175" s="55">
        <f>C148+C157+C166</f>
        <v>0</v>
      </c>
      <c r="D175" s="19">
        <f>D148+D157+D166</f>
        <v>0</v>
      </c>
      <c r="E175" s="55">
        <f t="shared" si="110"/>
        <v>0</v>
      </c>
      <c r="F175" s="325" t="str">
        <f t="shared" si="111"/>
        <v>-</v>
      </c>
      <c r="G175" s="19">
        <f>G148+G157+G166</f>
        <v>0</v>
      </c>
      <c r="H175" s="19">
        <f>H148+H157+H166</f>
        <v>0</v>
      </c>
      <c r="I175" s="55">
        <f t="shared" si="113"/>
        <v>0</v>
      </c>
      <c r="J175" s="325" t="str">
        <f t="shared" si="114"/>
        <v>-</v>
      </c>
    </row>
    <row r="176" spans="1:10" x14ac:dyDescent="0.2">
      <c r="G176" s="2"/>
      <c r="H176" s="2"/>
      <c r="I176" s="2"/>
    </row>
    <row r="177" spans="1:10" x14ac:dyDescent="0.2">
      <c r="A177" s="414" t="s">
        <v>232</v>
      </c>
      <c r="B177" s="398"/>
      <c r="C177" s="403" t="s">
        <v>288</v>
      </c>
      <c r="D177" s="404"/>
      <c r="E177" s="403" t="s">
        <v>292</v>
      </c>
      <c r="F177" s="404"/>
      <c r="G177" s="227" t="s">
        <v>291</v>
      </c>
      <c r="H177" s="230" t="s">
        <v>288</v>
      </c>
      <c r="I177" s="403" t="s">
        <v>295</v>
      </c>
      <c r="J177" s="404"/>
    </row>
    <row r="178" spans="1:10" x14ac:dyDescent="0.2">
      <c r="A178" s="413"/>
      <c r="B178" s="399"/>
      <c r="C178" s="238" t="s">
        <v>289</v>
      </c>
      <c r="D178" s="150" t="s">
        <v>290</v>
      </c>
      <c r="E178" s="238" t="s">
        <v>293</v>
      </c>
      <c r="F178" s="343" t="s">
        <v>294</v>
      </c>
      <c r="G178" s="405" t="s">
        <v>289</v>
      </c>
      <c r="H178" s="406"/>
      <c r="I178" s="238" t="s">
        <v>293</v>
      </c>
      <c r="J178" s="343" t="s">
        <v>294</v>
      </c>
    </row>
    <row r="179" spans="1:10" x14ac:dyDescent="0.2">
      <c r="A179" s="94" t="s">
        <v>227</v>
      </c>
      <c r="B179" s="50"/>
      <c r="C179" s="177">
        <f>SUM(C180:C183)</f>
        <v>0</v>
      </c>
      <c r="D179" s="175">
        <f>SUM(D180:D183)</f>
        <v>0</v>
      </c>
      <c r="E179" s="319">
        <f t="shared" ref="E179:E187" si="131">IFERROR(D179-C179,"-")</f>
        <v>0</v>
      </c>
      <c r="F179" s="322" t="str">
        <f t="shared" ref="F179:F187" si="132">IFERROR(D179/C179-1,"-")</f>
        <v>-</v>
      </c>
      <c r="G179" s="175">
        <f>SUM(G180:G183)</f>
        <v>0</v>
      </c>
      <c r="H179" s="175">
        <f>SUM(H180:H183)</f>
        <v>0</v>
      </c>
      <c r="I179" s="335">
        <f t="shared" ref="I179:I187" si="133">IFERROR(H179-G179,"-")</f>
        <v>0</v>
      </c>
      <c r="J179" s="322" t="str">
        <f t="shared" ref="J179:J187" si="134">IFERROR(H179/G179-1,"-")</f>
        <v>-</v>
      </c>
    </row>
    <row r="180" spans="1:10" x14ac:dyDescent="0.2">
      <c r="A180" s="38" t="s">
        <v>228</v>
      </c>
      <c r="B180" s="39"/>
      <c r="C180" s="254"/>
      <c r="D180" s="255"/>
      <c r="E180" s="333">
        <f t="shared" si="131"/>
        <v>0</v>
      </c>
      <c r="F180" s="344" t="str">
        <f t="shared" si="132"/>
        <v>-</v>
      </c>
      <c r="G180" s="255"/>
      <c r="H180" s="254"/>
      <c r="I180" s="314">
        <f t="shared" si="133"/>
        <v>0</v>
      </c>
      <c r="J180" s="341" t="str">
        <f t="shared" si="134"/>
        <v>-</v>
      </c>
    </row>
    <row r="181" spans="1:10" ht="13.15" customHeight="1" x14ac:dyDescent="0.2">
      <c r="A181" s="38" t="s">
        <v>229</v>
      </c>
      <c r="B181" s="39"/>
      <c r="C181" s="254"/>
      <c r="D181" s="254"/>
      <c r="E181" s="334">
        <f t="shared" si="131"/>
        <v>0</v>
      </c>
      <c r="F181" s="345" t="str">
        <f t="shared" si="132"/>
        <v>-</v>
      </c>
      <c r="G181" s="254"/>
      <c r="H181" s="254"/>
      <c r="I181" s="328">
        <f t="shared" si="133"/>
        <v>0</v>
      </c>
      <c r="J181" s="341" t="str">
        <f t="shared" si="134"/>
        <v>-</v>
      </c>
    </row>
    <row r="182" spans="1:10" x14ac:dyDescent="0.2">
      <c r="A182" s="38" t="s">
        <v>230</v>
      </c>
      <c r="B182" s="39"/>
      <c r="C182" s="254"/>
      <c r="D182" s="254"/>
      <c r="E182" s="334">
        <f t="shared" si="131"/>
        <v>0</v>
      </c>
      <c r="F182" s="345" t="str">
        <f t="shared" si="132"/>
        <v>-</v>
      </c>
      <c r="G182" s="254"/>
      <c r="H182" s="254"/>
      <c r="I182" s="328">
        <f t="shared" si="133"/>
        <v>0</v>
      </c>
      <c r="J182" s="341" t="str">
        <f t="shared" si="134"/>
        <v>-</v>
      </c>
    </row>
    <row r="183" spans="1:10" x14ac:dyDescent="0.2">
      <c r="A183" s="38" t="s">
        <v>326</v>
      </c>
      <c r="B183" s="39"/>
      <c r="C183" s="254"/>
      <c r="D183" s="254"/>
      <c r="E183" s="334">
        <f t="shared" si="131"/>
        <v>0</v>
      </c>
      <c r="F183" s="345" t="str">
        <f t="shared" si="132"/>
        <v>-</v>
      </c>
      <c r="G183" s="254"/>
      <c r="H183" s="254"/>
      <c r="I183" s="328">
        <f t="shared" si="133"/>
        <v>0</v>
      </c>
      <c r="J183" s="341" t="str">
        <f t="shared" si="134"/>
        <v>-</v>
      </c>
    </row>
    <row r="184" spans="1:10" x14ac:dyDescent="0.2">
      <c r="A184" s="94" t="s">
        <v>213</v>
      </c>
      <c r="B184" s="50"/>
      <c r="C184" s="265"/>
      <c r="D184" s="266"/>
      <c r="E184" s="55">
        <f t="shared" si="131"/>
        <v>0</v>
      </c>
      <c r="F184" s="325" t="str">
        <f t="shared" si="132"/>
        <v>-</v>
      </c>
      <c r="G184" s="266"/>
      <c r="H184" s="266"/>
      <c r="I184" s="335">
        <f t="shared" si="133"/>
        <v>0</v>
      </c>
      <c r="J184" s="322" t="str">
        <f t="shared" si="134"/>
        <v>-</v>
      </c>
    </row>
    <row r="185" spans="1:10" x14ac:dyDescent="0.2">
      <c r="A185" s="94" t="s">
        <v>299</v>
      </c>
      <c r="B185" s="50"/>
      <c r="C185" s="265"/>
      <c r="D185" s="266"/>
      <c r="E185" s="55">
        <f t="shared" ref="E185" si="135">IFERROR(D185-C185,"-")</f>
        <v>0</v>
      </c>
      <c r="F185" s="325" t="str">
        <f t="shared" ref="F185" si="136">IFERROR(D185/C185-1,"-")</f>
        <v>-</v>
      </c>
      <c r="G185" s="266"/>
      <c r="H185" s="266"/>
      <c r="I185" s="335">
        <f t="shared" ref="I185" si="137">IFERROR(H185-G185,"-")</f>
        <v>0</v>
      </c>
      <c r="J185" s="322" t="str">
        <f t="shared" ref="J185" si="138">IFERROR(H185/G185-1,"-")</f>
        <v>-</v>
      </c>
    </row>
    <row r="186" spans="1:10" x14ac:dyDescent="0.2">
      <c r="A186" s="94" t="s">
        <v>231</v>
      </c>
      <c r="B186" s="50"/>
      <c r="C186" s="265"/>
      <c r="D186" s="266"/>
      <c r="E186" s="55">
        <f t="shared" si="131"/>
        <v>0</v>
      </c>
      <c r="F186" s="325" t="str">
        <f t="shared" si="132"/>
        <v>-</v>
      </c>
      <c r="G186" s="266"/>
      <c r="H186" s="266"/>
      <c r="I186" s="335">
        <f t="shared" si="133"/>
        <v>0</v>
      </c>
      <c r="J186" s="322" t="str">
        <f t="shared" si="134"/>
        <v>-</v>
      </c>
    </row>
    <row r="187" spans="1:10" x14ac:dyDescent="0.2">
      <c r="A187" s="18" t="s">
        <v>224</v>
      </c>
      <c r="B187" s="36"/>
      <c r="C187" s="55">
        <f>C179+C184+C185+C186</f>
        <v>0</v>
      </c>
      <c r="D187" s="19">
        <f>D179+D184+D185+D186</f>
        <v>0</v>
      </c>
      <c r="E187" s="55">
        <f t="shared" si="131"/>
        <v>0</v>
      </c>
      <c r="F187" s="325" t="str">
        <f t="shared" si="132"/>
        <v>-</v>
      </c>
      <c r="G187" s="19">
        <f t="shared" ref="G187:H187" si="139">G179+G184+G185+G186</f>
        <v>0</v>
      </c>
      <c r="H187" s="19">
        <f t="shared" si="139"/>
        <v>0</v>
      </c>
      <c r="I187" s="55">
        <f t="shared" si="133"/>
        <v>0</v>
      </c>
      <c r="J187" s="325" t="str">
        <f t="shared" si="134"/>
        <v>-</v>
      </c>
    </row>
    <row r="188" spans="1:10" x14ac:dyDescent="0.2">
      <c r="B188" s="10"/>
    </row>
    <row r="189" spans="1:10" x14ac:dyDescent="0.2">
      <c r="A189" s="412" t="s">
        <v>268</v>
      </c>
      <c r="B189" s="398"/>
      <c r="C189" s="403" t="s">
        <v>288</v>
      </c>
      <c r="D189" s="404"/>
      <c r="E189" s="403" t="s">
        <v>292</v>
      </c>
      <c r="F189" s="404"/>
      <c r="G189" s="227" t="s">
        <v>291</v>
      </c>
      <c r="H189" s="230" t="s">
        <v>288</v>
      </c>
      <c r="I189" s="403" t="s">
        <v>295</v>
      </c>
      <c r="J189" s="404"/>
    </row>
    <row r="190" spans="1:10" x14ac:dyDescent="0.2">
      <c r="A190" s="413"/>
      <c r="B190" s="399"/>
      <c r="C190" s="238" t="s">
        <v>289</v>
      </c>
      <c r="D190" s="150" t="s">
        <v>290</v>
      </c>
      <c r="E190" s="238" t="s">
        <v>293</v>
      </c>
      <c r="F190" s="343" t="s">
        <v>294</v>
      </c>
      <c r="G190" s="405" t="s">
        <v>289</v>
      </c>
      <c r="H190" s="406"/>
      <c r="I190" s="238" t="s">
        <v>293</v>
      </c>
      <c r="J190" s="343" t="s">
        <v>294</v>
      </c>
    </row>
    <row r="191" spans="1:10" x14ac:dyDescent="0.2">
      <c r="A191" s="59" t="s">
        <v>272</v>
      </c>
      <c r="B191" s="39"/>
      <c r="C191" s="257"/>
      <c r="D191" s="257"/>
      <c r="E191" s="331">
        <f t="shared" ref="E191:E196" si="140">IFERROR(D191-C191,"-")</f>
        <v>0</v>
      </c>
      <c r="F191" s="347" t="str">
        <f t="shared" ref="F191:F196" si="141">IFERROR(D191/C191-1,"-")</f>
        <v>-</v>
      </c>
      <c r="G191" s="257"/>
      <c r="H191" s="257"/>
      <c r="I191" s="314">
        <f t="shared" ref="I191:I196" si="142">IFERROR(H191-G191,"-")</f>
        <v>0</v>
      </c>
      <c r="J191" s="347" t="str">
        <f t="shared" ref="J191:J196" si="143">IFERROR(H191/G191-1,"-")</f>
        <v>-</v>
      </c>
    </row>
    <row r="192" spans="1:10" x14ac:dyDescent="0.2">
      <c r="A192" s="59" t="s">
        <v>273</v>
      </c>
      <c r="B192" s="39"/>
      <c r="C192" s="257"/>
      <c r="D192" s="257"/>
      <c r="E192" s="328">
        <f t="shared" si="140"/>
        <v>0</v>
      </c>
      <c r="F192" s="341" t="str">
        <f t="shared" si="141"/>
        <v>-</v>
      </c>
      <c r="G192" s="257"/>
      <c r="H192" s="257"/>
      <c r="I192" s="162">
        <f t="shared" si="142"/>
        <v>0</v>
      </c>
      <c r="J192" s="341" t="str">
        <f t="shared" si="143"/>
        <v>-</v>
      </c>
    </row>
    <row r="193" spans="1:10" x14ac:dyDescent="0.2">
      <c r="A193" s="59" t="s">
        <v>274</v>
      </c>
      <c r="B193" s="39"/>
      <c r="C193" s="257"/>
      <c r="D193" s="257"/>
      <c r="E193" s="328">
        <f t="shared" si="140"/>
        <v>0</v>
      </c>
      <c r="F193" s="341" t="str">
        <f t="shared" si="141"/>
        <v>-</v>
      </c>
      <c r="G193" s="257"/>
      <c r="H193" s="257"/>
      <c r="I193" s="162">
        <f t="shared" si="142"/>
        <v>0</v>
      </c>
      <c r="J193" s="341" t="str">
        <f t="shared" si="143"/>
        <v>-</v>
      </c>
    </row>
    <row r="194" spans="1:10" x14ac:dyDescent="0.2">
      <c r="A194" s="59" t="s">
        <v>275</v>
      </c>
      <c r="B194" s="39"/>
      <c r="C194" s="257"/>
      <c r="D194" s="257"/>
      <c r="E194" s="328">
        <f t="shared" si="140"/>
        <v>0</v>
      </c>
      <c r="F194" s="341" t="str">
        <f t="shared" si="141"/>
        <v>-</v>
      </c>
      <c r="G194" s="257"/>
      <c r="H194" s="257"/>
      <c r="I194" s="162">
        <f t="shared" si="142"/>
        <v>0</v>
      </c>
      <c r="J194" s="341" t="str">
        <f t="shared" si="143"/>
        <v>-</v>
      </c>
    </row>
    <row r="195" spans="1:10" x14ac:dyDescent="0.2">
      <c r="A195" s="59" t="s">
        <v>266</v>
      </c>
      <c r="B195" s="39"/>
      <c r="C195" s="257"/>
      <c r="D195" s="257"/>
      <c r="E195" s="328">
        <f t="shared" si="140"/>
        <v>0</v>
      </c>
      <c r="F195" s="341" t="str">
        <f t="shared" si="141"/>
        <v>-</v>
      </c>
      <c r="G195" s="257"/>
      <c r="H195" s="257"/>
      <c r="I195" s="162">
        <f t="shared" si="142"/>
        <v>0</v>
      </c>
      <c r="J195" s="341" t="str">
        <f t="shared" si="143"/>
        <v>-</v>
      </c>
    </row>
    <row r="196" spans="1:10" x14ac:dyDescent="0.2">
      <c r="A196" s="179" t="s">
        <v>267</v>
      </c>
      <c r="B196" s="70"/>
      <c r="C196" s="259"/>
      <c r="D196" s="259"/>
      <c r="E196" s="332">
        <f t="shared" si="140"/>
        <v>0</v>
      </c>
      <c r="F196" s="348" t="str">
        <f t="shared" si="141"/>
        <v>-</v>
      </c>
      <c r="G196" s="259"/>
      <c r="H196" s="259"/>
      <c r="I196" s="315">
        <f t="shared" si="142"/>
        <v>0</v>
      </c>
      <c r="J196" s="348" t="str">
        <f t="shared" si="143"/>
        <v>-</v>
      </c>
    </row>
    <row r="197" spans="1:10" x14ac:dyDescent="0.2">
      <c r="B197" s="10"/>
      <c r="C197" s="194"/>
    </row>
    <row r="198" spans="1:10" x14ac:dyDescent="0.2">
      <c r="A198" s="412" t="s">
        <v>39</v>
      </c>
      <c r="B198" s="398"/>
      <c r="C198" s="403" t="s">
        <v>288</v>
      </c>
      <c r="D198" s="404"/>
      <c r="E198" s="403" t="s">
        <v>292</v>
      </c>
      <c r="F198" s="404"/>
      <c r="G198" s="227" t="s">
        <v>291</v>
      </c>
      <c r="H198" s="230" t="s">
        <v>288</v>
      </c>
      <c r="I198" s="403" t="s">
        <v>295</v>
      </c>
      <c r="J198" s="404"/>
    </row>
    <row r="199" spans="1:10" ht="14.45" customHeight="1" x14ac:dyDescent="0.2">
      <c r="A199" s="413"/>
      <c r="B199" s="399"/>
      <c r="C199" s="238" t="s">
        <v>289</v>
      </c>
      <c r="D199" s="150" t="s">
        <v>290</v>
      </c>
      <c r="E199" s="238" t="s">
        <v>293</v>
      </c>
      <c r="F199" s="343" t="s">
        <v>294</v>
      </c>
      <c r="G199" s="405" t="s">
        <v>289</v>
      </c>
      <c r="H199" s="406"/>
      <c r="I199" s="238" t="s">
        <v>293</v>
      </c>
      <c r="J199" s="343" t="s">
        <v>294</v>
      </c>
    </row>
    <row r="200" spans="1:10" x14ac:dyDescent="0.2">
      <c r="A200" s="45" t="s">
        <v>297</v>
      </c>
      <c r="B200" s="39"/>
      <c r="C200" s="260"/>
      <c r="D200" s="262"/>
      <c r="E200" s="326">
        <f t="shared" ref="E200:E206" si="144">IFERROR(D200-C200,"-")</f>
        <v>0</v>
      </c>
      <c r="F200" s="347" t="str">
        <f t="shared" ref="F200:F206" si="145">IFERROR(D200/C200-1,"-")</f>
        <v>-</v>
      </c>
      <c r="G200" s="262"/>
      <c r="H200" s="260"/>
      <c r="I200" s="329">
        <f t="shared" ref="I200:I206" si="146">IFERROR(H200-G200,"-")</f>
        <v>0</v>
      </c>
      <c r="J200" s="347" t="str">
        <f t="shared" ref="J200:J206" si="147">IFERROR(H200/G200-1,"-")</f>
        <v>-</v>
      </c>
    </row>
    <row r="201" spans="1:10" x14ac:dyDescent="0.2">
      <c r="A201" s="45" t="s">
        <v>264</v>
      </c>
      <c r="B201" s="39"/>
      <c r="C201" s="260"/>
      <c r="D201" s="260"/>
      <c r="E201" s="327">
        <f t="shared" si="144"/>
        <v>0</v>
      </c>
      <c r="F201" s="341" t="str">
        <f t="shared" si="145"/>
        <v>-</v>
      </c>
      <c r="G201" s="260"/>
      <c r="H201" s="260"/>
      <c r="I201" s="327">
        <f t="shared" si="146"/>
        <v>0</v>
      </c>
      <c r="J201" s="341" t="str">
        <f t="shared" si="147"/>
        <v>-</v>
      </c>
    </row>
    <row r="202" spans="1:10" x14ac:dyDescent="0.2">
      <c r="A202" s="45" t="s">
        <v>265</v>
      </c>
      <c r="B202" s="39"/>
      <c r="C202" s="257"/>
      <c r="D202" s="257"/>
      <c r="E202" s="328">
        <f t="shared" si="144"/>
        <v>0</v>
      </c>
      <c r="F202" s="341" t="str">
        <f t="shared" si="145"/>
        <v>-</v>
      </c>
      <c r="G202" s="257"/>
      <c r="H202" s="257"/>
      <c r="I202" s="327">
        <f t="shared" si="146"/>
        <v>0</v>
      </c>
      <c r="J202" s="341" t="str">
        <f t="shared" si="147"/>
        <v>-</v>
      </c>
    </row>
    <row r="203" spans="1:10" x14ac:dyDescent="0.2">
      <c r="A203" s="45"/>
      <c r="B203" s="39"/>
      <c r="C203" s="257"/>
      <c r="D203" s="257"/>
      <c r="E203" s="328">
        <f t="shared" si="144"/>
        <v>0</v>
      </c>
      <c r="F203" s="341" t="str">
        <f t="shared" si="145"/>
        <v>-</v>
      </c>
      <c r="G203" s="257"/>
      <c r="H203" s="257"/>
      <c r="I203" s="327">
        <f t="shared" si="146"/>
        <v>0</v>
      </c>
      <c r="J203" s="341" t="str">
        <f t="shared" si="147"/>
        <v>-</v>
      </c>
    </row>
    <row r="204" spans="1:10" x14ac:dyDescent="0.2">
      <c r="B204" s="39"/>
      <c r="C204" s="257"/>
      <c r="D204" s="257"/>
      <c r="E204" s="328">
        <f t="shared" si="144"/>
        <v>0</v>
      </c>
      <c r="F204" s="341" t="str">
        <f t="shared" si="145"/>
        <v>-</v>
      </c>
      <c r="G204" s="257"/>
      <c r="H204" s="257"/>
      <c r="I204" s="327">
        <f t="shared" si="146"/>
        <v>0</v>
      </c>
      <c r="J204" s="341" t="str">
        <f t="shared" si="147"/>
        <v>-</v>
      </c>
    </row>
    <row r="205" spans="1:10" x14ac:dyDescent="0.2">
      <c r="A205" s="45"/>
      <c r="B205" s="39"/>
      <c r="C205" s="257"/>
      <c r="D205" s="257"/>
      <c r="E205" s="328">
        <f t="shared" si="144"/>
        <v>0</v>
      </c>
      <c r="F205" s="341" t="str">
        <f t="shared" si="145"/>
        <v>-</v>
      </c>
      <c r="G205" s="257"/>
      <c r="H205" s="257"/>
      <c r="I205" s="330">
        <f t="shared" si="146"/>
        <v>0</v>
      </c>
      <c r="J205" s="341" t="str">
        <f t="shared" si="147"/>
        <v>-</v>
      </c>
    </row>
    <row r="206" spans="1:10" x14ac:dyDescent="0.2">
      <c r="A206" s="264" t="s">
        <v>269</v>
      </c>
      <c r="B206" s="36"/>
      <c r="C206" s="261">
        <f>SUM(C200:C205)</f>
        <v>0</v>
      </c>
      <c r="D206" s="263">
        <f t="shared" ref="D206:H206" si="148">SUM(D200:D205)</f>
        <v>0</v>
      </c>
      <c r="E206" s="261">
        <f t="shared" si="144"/>
        <v>0</v>
      </c>
      <c r="F206" s="325" t="str">
        <f t="shared" si="145"/>
        <v>-</v>
      </c>
      <c r="G206" s="263">
        <f t="shared" si="148"/>
        <v>0</v>
      </c>
      <c r="H206" s="263">
        <f t="shared" si="148"/>
        <v>0</v>
      </c>
      <c r="I206" s="261">
        <f t="shared" si="146"/>
        <v>0</v>
      </c>
      <c r="J206" s="325" t="str">
        <f t="shared" si="147"/>
        <v>-</v>
      </c>
    </row>
    <row r="207" spans="1:10" x14ac:dyDescent="0.2">
      <c r="C207" s="2"/>
      <c r="D207" s="2"/>
      <c r="E207" s="2"/>
      <c r="G207" s="2"/>
      <c r="H207" s="2"/>
    </row>
  </sheetData>
  <mergeCells count="43">
    <mergeCell ref="C198:D198"/>
    <mergeCell ref="E198:F198"/>
    <mergeCell ref="I198:J198"/>
    <mergeCell ref="G199:H199"/>
    <mergeCell ref="G178:H178"/>
    <mergeCell ref="C189:D189"/>
    <mergeCell ref="E189:F189"/>
    <mergeCell ref="I189:J189"/>
    <mergeCell ref="G190:H190"/>
    <mergeCell ref="C146:D146"/>
    <mergeCell ref="E146:F146"/>
    <mergeCell ref="I146:J146"/>
    <mergeCell ref="G147:H147"/>
    <mergeCell ref="C177:D177"/>
    <mergeCell ref="E177:F177"/>
    <mergeCell ref="I177:J177"/>
    <mergeCell ref="G16:H16"/>
    <mergeCell ref="C112:D112"/>
    <mergeCell ref="E112:F112"/>
    <mergeCell ref="I112:J112"/>
    <mergeCell ref="G113:H113"/>
    <mergeCell ref="B198:B199"/>
    <mergeCell ref="A198:A199"/>
    <mergeCell ref="A15:A16"/>
    <mergeCell ref="B15:B16"/>
    <mergeCell ref="A112:A113"/>
    <mergeCell ref="B112:B113"/>
    <mergeCell ref="A146:A147"/>
    <mergeCell ref="B146:B147"/>
    <mergeCell ref="A177:A178"/>
    <mergeCell ref="B177:B178"/>
    <mergeCell ref="A189:A190"/>
    <mergeCell ref="B189:B190"/>
    <mergeCell ref="G4:H4"/>
    <mergeCell ref="E3:F3"/>
    <mergeCell ref="I3:J3"/>
    <mergeCell ref="C15:D15"/>
    <mergeCell ref="A1:J1"/>
    <mergeCell ref="A3:A4"/>
    <mergeCell ref="B3:B4"/>
    <mergeCell ref="C3:D3"/>
    <mergeCell ref="E15:F15"/>
    <mergeCell ref="I15:J15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4" fitToHeight="4" orientation="landscape" r:id="rId1"/>
  <headerFooter>
    <oddHeader>&amp;L&amp;F&amp;R&amp;A</oddHeader>
    <oddFooter>&amp;L&amp;D&amp;C&amp;P/&amp;N&amp;R&amp;T</oddFooter>
  </headerFooter>
  <rowBreaks count="3" manualBreakCount="3">
    <brk id="47" max="16383" man="1"/>
    <brk id="111" max="16383" man="1"/>
    <brk id="176" max="16383" man="1"/>
  </rowBreaks>
  <ignoredErrors>
    <ignoredError sqref="C206:D206 G206:H20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40"/>
  <sheetViews>
    <sheetView zoomScaleNormal="100" workbookViewId="0">
      <selection activeCell="J25" sqref="J25"/>
    </sheetView>
  </sheetViews>
  <sheetFormatPr baseColWidth="10" defaultColWidth="11.28515625" defaultRowHeight="12.75" x14ac:dyDescent="0.2"/>
  <cols>
    <col min="1" max="1" width="42.42578125" style="2" customWidth="1"/>
    <col min="2" max="8" width="12.42578125" style="2" customWidth="1"/>
    <col min="9" max="16384" width="11.28515625" style="2"/>
  </cols>
  <sheetData>
    <row r="1" spans="1:9" ht="30" customHeight="1" x14ac:dyDescent="0.2">
      <c r="A1" s="400" t="s">
        <v>210</v>
      </c>
      <c r="B1" s="410"/>
      <c r="C1" s="410"/>
      <c r="D1" s="410"/>
      <c r="E1" s="410"/>
      <c r="F1" s="410"/>
      <c r="G1" s="410"/>
      <c r="H1" s="411"/>
      <c r="I1" s="1"/>
    </row>
    <row r="2" spans="1:9" x14ac:dyDescent="0.2">
      <c r="B2" s="29"/>
      <c r="C2" s="29"/>
      <c r="D2" s="29"/>
      <c r="E2" s="29"/>
      <c r="F2" s="29"/>
      <c r="G2" s="29"/>
      <c r="H2" s="29"/>
    </row>
    <row r="3" spans="1:9" ht="13.15" customHeight="1" x14ac:dyDescent="0.2">
      <c r="A3" s="97" t="s">
        <v>151</v>
      </c>
      <c r="B3" s="3">
        <v>2017</v>
      </c>
      <c r="C3" s="3">
        <v>2018</v>
      </c>
      <c r="D3" s="3">
        <v>2019</v>
      </c>
      <c r="E3" s="3">
        <v>2020</v>
      </c>
      <c r="F3" s="3">
        <v>2021</v>
      </c>
      <c r="G3" s="3">
        <v>2022</v>
      </c>
      <c r="H3" s="98">
        <v>2023</v>
      </c>
    </row>
    <row r="4" spans="1:9" x14ac:dyDescent="0.2">
      <c r="A4" s="99" t="s">
        <v>152</v>
      </c>
      <c r="B4" s="101">
        <v>635920.95238095243</v>
      </c>
      <c r="C4" s="101">
        <v>864080.57142857159</v>
      </c>
      <c r="D4" s="101">
        <v>553941.19047619065</v>
      </c>
      <c r="E4" s="101">
        <v>248794.14285714302</v>
      </c>
      <c r="F4" s="101">
        <v>110404.76190476207</v>
      </c>
      <c r="G4" s="101">
        <v>87785.71428571445</v>
      </c>
      <c r="H4" s="101">
        <v>48500.00000000016</v>
      </c>
    </row>
    <row r="5" spans="1:9" s="80" customFormat="1" ht="15" customHeight="1" x14ac:dyDescent="0.25">
      <c r="A5" s="103" t="s">
        <v>153</v>
      </c>
      <c r="B5" s="105"/>
      <c r="C5" s="106"/>
      <c r="D5" s="106"/>
      <c r="E5" s="106"/>
      <c r="F5" s="106"/>
      <c r="G5" s="106"/>
      <c r="H5" s="106"/>
    </row>
    <row r="6" spans="1:9" x14ac:dyDescent="0.2">
      <c r="A6" s="107" t="s">
        <v>154</v>
      </c>
      <c r="B6" s="109"/>
      <c r="C6" s="110"/>
      <c r="D6" s="110"/>
      <c r="E6" s="110"/>
      <c r="F6" s="110"/>
      <c r="G6" s="110"/>
      <c r="H6" s="110"/>
    </row>
    <row r="7" spans="1:9" x14ac:dyDescent="0.2">
      <c r="A7" s="111" t="s">
        <v>155</v>
      </c>
      <c r="B7" s="113">
        <f>SUM(B4:B6)</f>
        <v>635920.95238095243</v>
      </c>
      <c r="C7" s="114">
        <f t="shared" ref="C7:H7" si="0">SUM(C4:C6)</f>
        <v>864080.57142857159</v>
      </c>
      <c r="D7" s="114">
        <f t="shared" si="0"/>
        <v>553941.19047619065</v>
      </c>
      <c r="E7" s="114">
        <f t="shared" si="0"/>
        <v>248794.14285714302</v>
      </c>
      <c r="F7" s="114">
        <f t="shared" si="0"/>
        <v>110404.76190476207</v>
      </c>
      <c r="G7" s="114">
        <f t="shared" si="0"/>
        <v>87785.71428571445</v>
      </c>
      <c r="H7" s="114">
        <f t="shared" si="0"/>
        <v>48500.00000000016</v>
      </c>
    </row>
    <row r="8" spans="1:9" ht="13.15" customHeight="1" x14ac:dyDescent="0.2">
      <c r="A8" s="99" t="s">
        <v>156</v>
      </c>
      <c r="B8" s="101"/>
      <c r="C8" s="102"/>
      <c r="D8" s="102"/>
      <c r="E8" s="102"/>
      <c r="F8" s="102"/>
      <c r="G8" s="102"/>
      <c r="H8" s="102"/>
    </row>
    <row r="9" spans="1:9" x14ac:dyDescent="0.2">
      <c r="A9" s="103" t="s">
        <v>179</v>
      </c>
      <c r="B9" s="105">
        <v>5159651.5210234383</v>
      </c>
      <c r="C9" s="105">
        <v>5327285.4357243674</v>
      </c>
      <c r="D9" s="105">
        <v>5860180.4317665808</v>
      </c>
      <c r="E9" s="105">
        <v>5919586.0838546604</v>
      </c>
      <c r="F9" s="105">
        <v>5925626.3833895521</v>
      </c>
      <c r="G9" s="105">
        <v>5964211.8681379138</v>
      </c>
      <c r="H9" s="105">
        <v>5929441.907525681</v>
      </c>
    </row>
    <row r="10" spans="1:9" x14ac:dyDescent="0.2">
      <c r="A10" s="103" t="s">
        <v>180</v>
      </c>
      <c r="B10" s="105"/>
      <c r="C10" s="106"/>
      <c r="D10" s="106"/>
      <c r="E10" s="106"/>
      <c r="F10" s="106"/>
      <c r="G10" s="106"/>
      <c r="H10" s="106"/>
    </row>
    <row r="11" spans="1:9" x14ac:dyDescent="0.2">
      <c r="A11" s="103" t="s">
        <v>176</v>
      </c>
      <c r="B11" s="105"/>
      <c r="C11" s="106"/>
      <c r="D11" s="106"/>
      <c r="E11" s="106"/>
      <c r="F11" s="106"/>
      <c r="G11" s="106"/>
      <c r="H11" s="106"/>
    </row>
    <row r="12" spans="1:9" x14ac:dyDescent="0.2">
      <c r="A12" s="103" t="s">
        <v>157</v>
      </c>
      <c r="B12" s="109">
        <v>1157426.1647587679</v>
      </c>
      <c r="C12" s="109">
        <v>878214.31001295149</v>
      </c>
      <c r="D12" s="109">
        <v>1249584.7387169022</v>
      </c>
      <c r="E12" s="109">
        <v>1605415.2453823937</v>
      </c>
      <c r="F12" s="109">
        <v>1760479.8650957886</v>
      </c>
      <c r="G12" s="109">
        <v>1814237.635137124</v>
      </c>
      <c r="H12" s="109">
        <v>1837635.6678165514</v>
      </c>
    </row>
    <row r="13" spans="1:9" x14ac:dyDescent="0.2">
      <c r="A13" s="111" t="s">
        <v>158</v>
      </c>
      <c r="B13" s="113">
        <f>SUM(B8:B12)</f>
        <v>6317077.6857822062</v>
      </c>
      <c r="C13" s="114">
        <f t="shared" ref="C13:H13" si="1">SUM(C8:C12)</f>
        <v>6205499.7457373189</v>
      </c>
      <c r="D13" s="114">
        <f t="shared" si="1"/>
        <v>7109765.170483483</v>
      </c>
      <c r="E13" s="114">
        <f t="shared" si="1"/>
        <v>7525001.3292370541</v>
      </c>
      <c r="F13" s="114">
        <f t="shared" si="1"/>
        <v>7686106.2484853407</v>
      </c>
      <c r="G13" s="114">
        <f t="shared" si="1"/>
        <v>7778449.5032750377</v>
      </c>
      <c r="H13" s="114">
        <f t="shared" si="1"/>
        <v>7767077.5753422324</v>
      </c>
    </row>
    <row r="14" spans="1:9" x14ac:dyDescent="0.2">
      <c r="A14" s="123" t="s">
        <v>159</v>
      </c>
      <c r="B14" s="124">
        <f>B7+B13</f>
        <v>6952998.6381631587</v>
      </c>
      <c r="C14" s="125">
        <f t="shared" ref="C14:H14" si="2">C7+C13</f>
        <v>7069580.3171658907</v>
      </c>
      <c r="D14" s="125">
        <f t="shared" si="2"/>
        <v>7663706.3609596733</v>
      </c>
      <c r="E14" s="125">
        <f t="shared" si="2"/>
        <v>7773795.4720941968</v>
      </c>
      <c r="F14" s="125">
        <f t="shared" si="2"/>
        <v>7796511.0103901029</v>
      </c>
      <c r="G14" s="125">
        <f t="shared" si="2"/>
        <v>7866235.2175607523</v>
      </c>
      <c r="H14" s="125">
        <f t="shared" si="2"/>
        <v>7815577.5753422324</v>
      </c>
    </row>
    <row r="15" spans="1:9" x14ac:dyDescent="0.2">
      <c r="B15" s="115"/>
      <c r="C15" s="115"/>
      <c r="D15" s="16"/>
      <c r="E15" s="16"/>
      <c r="F15" s="16"/>
      <c r="G15" s="16"/>
      <c r="H15" s="16"/>
    </row>
    <row r="16" spans="1:9" x14ac:dyDescent="0.2">
      <c r="B16" s="115"/>
      <c r="C16" s="115"/>
      <c r="D16" s="16"/>
      <c r="E16" s="16"/>
      <c r="F16" s="16"/>
      <c r="G16" s="16"/>
      <c r="H16" s="16"/>
    </row>
    <row r="17" spans="1:8" ht="13.15" customHeight="1" x14ac:dyDescent="0.2">
      <c r="A17" s="97" t="s">
        <v>160</v>
      </c>
      <c r="B17" s="97">
        <f t="shared" ref="B17:H17" si="3">B3</f>
        <v>2017</v>
      </c>
      <c r="C17" s="97">
        <f t="shared" si="3"/>
        <v>2018</v>
      </c>
      <c r="D17" s="97">
        <f t="shared" si="3"/>
        <v>2019</v>
      </c>
      <c r="E17" s="97">
        <f t="shared" si="3"/>
        <v>2020</v>
      </c>
      <c r="F17" s="97">
        <f t="shared" si="3"/>
        <v>2021</v>
      </c>
      <c r="G17" s="97">
        <f t="shared" si="3"/>
        <v>2022</v>
      </c>
      <c r="H17" s="44">
        <f t="shared" si="3"/>
        <v>2023</v>
      </c>
    </row>
    <row r="18" spans="1:8" x14ac:dyDescent="0.2">
      <c r="A18" s="116" t="s">
        <v>161</v>
      </c>
      <c r="B18" s="100">
        <v>771250.00000000012</v>
      </c>
      <c r="C18" s="100">
        <v>771250.00000000012</v>
      </c>
      <c r="D18" s="100">
        <v>771250.00000000012</v>
      </c>
      <c r="E18" s="100">
        <v>771250.00000000012</v>
      </c>
      <c r="F18" s="100">
        <v>771250.00000000012</v>
      </c>
      <c r="G18" s="100">
        <v>771250.00000000012</v>
      </c>
      <c r="H18" s="101">
        <v>771250.00000000012</v>
      </c>
    </row>
    <row r="19" spans="1:8" x14ac:dyDescent="0.2">
      <c r="A19" s="117" t="s">
        <v>162</v>
      </c>
      <c r="B19" s="104">
        <v>77125.000000000015</v>
      </c>
      <c r="C19" s="104">
        <v>77125.000000000015</v>
      </c>
      <c r="D19" s="104">
        <v>77125.000000000015</v>
      </c>
      <c r="E19" s="104">
        <v>77125.000000000015</v>
      </c>
      <c r="F19" s="104">
        <v>77125.000000000015</v>
      </c>
      <c r="G19" s="104">
        <v>77125.000000000015</v>
      </c>
      <c r="H19" s="105">
        <v>77125.000000000015</v>
      </c>
    </row>
    <row r="20" spans="1:8" x14ac:dyDescent="0.2">
      <c r="A20" s="117" t="s">
        <v>163</v>
      </c>
      <c r="B20" s="104"/>
      <c r="C20" s="104"/>
      <c r="D20" s="104"/>
      <c r="E20" s="104"/>
      <c r="F20" s="104"/>
      <c r="G20" s="104"/>
      <c r="H20" s="105"/>
    </row>
    <row r="21" spans="1:8" x14ac:dyDescent="0.2">
      <c r="A21" s="117" t="s">
        <v>164</v>
      </c>
      <c r="B21" s="104">
        <v>501672.36361741449</v>
      </c>
      <c r="C21" s="104">
        <v>517795.87121129426</v>
      </c>
      <c r="D21" s="104">
        <v>565746.62940034945</v>
      </c>
      <c r="E21" s="104">
        <v>571207.89862589166</v>
      </c>
      <c r="F21" s="104">
        <v>571331.69767502649</v>
      </c>
      <c r="G21" s="104">
        <v>574817.60395658668</v>
      </c>
      <c r="H21" s="109">
        <v>571417.5432870558</v>
      </c>
    </row>
    <row r="22" spans="1:8" x14ac:dyDescent="0.2">
      <c r="A22" s="111" t="s">
        <v>165</v>
      </c>
      <c r="B22" s="112">
        <f>SUM(B18:B21)</f>
        <v>1350047.3636174146</v>
      </c>
      <c r="C22" s="112">
        <f t="shared" ref="C22:H22" si="4">SUM(C18:C21)</f>
        <v>1366170.8712112943</v>
      </c>
      <c r="D22" s="112">
        <f t="shared" si="4"/>
        <v>1414121.6294003497</v>
      </c>
      <c r="E22" s="112">
        <f t="shared" si="4"/>
        <v>1419582.8986258917</v>
      </c>
      <c r="F22" s="112">
        <f t="shared" si="4"/>
        <v>1419706.6976750265</v>
      </c>
      <c r="G22" s="112">
        <f t="shared" si="4"/>
        <v>1423192.6039565867</v>
      </c>
      <c r="H22" s="113">
        <f t="shared" si="4"/>
        <v>1419792.543287056</v>
      </c>
    </row>
    <row r="23" spans="1:8" x14ac:dyDescent="0.2">
      <c r="A23" s="117" t="s">
        <v>166</v>
      </c>
      <c r="B23" s="104">
        <v>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5">
        <v>0</v>
      </c>
    </row>
    <row r="24" spans="1:8" x14ac:dyDescent="0.2">
      <c r="A24" s="111" t="s">
        <v>167</v>
      </c>
      <c r="B24" s="112">
        <f>B23</f>
        <v>0</v>
      </c>
      <c r="C24" s="112">
        <f t="shared" ref="C24:H24" si="5">C23</f>
        <v>0</v>
      </c>
      <c r="D24" s="112">
        <f t="shared" si="5"/>
        <v>0</v>
      </c>
      <c r="E24" s="112">
        <f t="shared" si="5"/>
        <v>0</v>
      </c>
      <c r="F24" s="112">
        <f t="shared" si="5"/>
        <v>0</v>
      </c>
      <c r="G24" s="112">
        <f t="shared" si="5"/>
        <v>0</v>
      </c>
      <c r="H24" s="113">
        <f t="shared" si="5"/>
        <v>0</v>
      </c>
    </row>
    <row r="25" spans="1:8" x14ac:dyDescent="0.2">
      <c r="A25" s="117" t="s">
        <v>168</v>
      </c>
      <c r="B25" s="104"/>
      <c r="C25" s="104"/>
      <c r="D25" s="104"/>
      <c r="E25" s="104"/>
      <c r="F25" s="104"/>
      <c r="G25" s="104"/>
      <c r="H25" s="105"/>
    </row>
    <row r="26" spans="1:8" x14ac:dyDescent="0.2">
      <c r="A26" s="117" t="s">
        <v>181</v>
      </c>
      <c r="B26" s="104"/>
      <c r="C26" s="104"/>
      <c r="D26" s="104"/>
      <c r="E26" s="104"/>
      <c r="F26" s="104"/>
      <c r="G26" s="104"/>
      <c r="H26" s="105"/>
    </row>
    <row r="27" spans="1:8" x14ac:dyDescent="0.2">
      <c r="A27" s="117" t="s">
        <v>182</v>
      </c>
      <c r="B27" s="108"/>
      <c r="C27" s="108"/>
      <c r="D27" s="108"/>
      <c r="E27" s="108"/>
      <c r="F27" s="108"/>
      <c r="G27" s="108"/>
      <c r="H27" s="109"/>
    </row>
    <row r="28" spans="1:8" x14ac:dyDescent="0.2">
      <c r="A28" s="111" t="s">
        <v>169</v>
      </c>
      <c r="B28" s="112">
        <f>SUM(B25:B27)</f>
        <v>0</v>
      </c>
      <c r="C28" s="112">
        <f t="shared" ref="C28:H28" si="6">SUM(C25:C27)</f>
        <v>0</v>
      </c>
      <c r="D28" s="112">
        <f t="shared" si="6"/>
        <v>0</v>
      </c>
      <c r="E28" s="112">
        <f t="shared" si="6"/>
        <v>0</v>
      </c>
      <c r="F28" s="112">
        <f t="shared" si="6"/>
        <v>0</v>
      </c>
      <c r="G28" s="112">
        <f t="shared" si="6"/>
        <v>0</v>
      </c>
      <c r="H28" s="113">
        <f t="shared" si="6"/>
        <v>0</v>
      </c>
    </row>
    <row r="29" spans="1:8" x14ac:dyDescent="0.2">
      <c r="A29" s="117" t="s">
        <v>178</v>
      </c>
      <c r="B29" s="104">
        <v>4539885.8401051806</v>
      </c>
      <c r="C29" s="104">
        <v>4578222.7358178068</v>
      </c>
      <c r="D29" s="104">
        <v>5005503.4165497664</v>
      </c>
      <c r="E29" s="104">
        <v>5110256.3063682886</v>
      </c>
      <c r="F29" s="104">
        <v>5128477.8770483295</v>
      </c>
      <c r="G29" s="104">
        <v>5193880.7011384349</v>
      </c>
      <c r="H29" s="101">
        <v>5146218.784339725</v>
      </c>
    </row>
    <row r="30" spans="1:8" x14ac:dyDescent="0.2">
      <c r="A30" s="117" t="s">
        <v>170</v>
      </c>
      <c r="B30" s="104">
        <v>1063065.4344405637</v>
      </c>
      <c r="C30" s="104">
        <v>1125186.7101367898</v>
      </c>
      <c r="D30" s="104">
        <v>1244081.3150095574</v>
      </c>
      <c r="E30" s="104">
        <v>1243956.2671000168</v>
      </c>
      <c r="F30" s="104">
        <v>1248326.4356667467</v>
      </c>
      <c r="G30" s="104">
        <v>1249161.9124657304</v>
      </c>
      <c r="H30" s="105">
        <v>1249566.2477154506</v>
      </c>
    </row>
    <row r="31" spans="1:8" x14ac:dyDescent="0.2">
      <c r="A31" s="117" t="s">
        <v>177</v>
      </c>
      <c r="B31" s="104"/>
      <c r="C31" s="104"/>
      <c r="D31" s="104"/>
      <c r="E31" s="104"/>
      <c r="F31" s="104"/>
      <c r="G31" s="104"/>
      <c r="H31" s="105"/>
    </row>
    <row r="32" spans="1:8" s="16" customFormat="1" x14ac:dyDescent="0.2">
      <c r="A32" s="111" t="s">
        <v>171</v>
      </c>
      <c r="B32" s="112">
        <f>SUM(B29:B31)</f>
        <v>5602951.2745457441</v>
      </c>
      <c r="C32" s="112">
        <f t="shared" ref="C32:H32" si="7">SUM(C29:C31)</f>
        <v>5703409.4459545966</v>
      </c>
      <c r="D32" s="112">
        <f t="shared" si="7"/>
        <v>6249584.7315593241</v>
      </c>
      <c r="E32" s="112">
        <f t="shared" si="7"/>
        <v>6354212.5734683052</v>
      </c>
      <c r="F32" s="112">
        <f t="shared" si="7"/>
        <v>6376804.3127150759</v>
      </c>
      <c r="G32" s="112">
        <f t="shared" si="7"/>
        <v>6443042.6136041656</v>
      </c>
      <c r="H32" s="113">
        <f t="shared" si="7"/>
        <v>6395785.0320551759</v>
      </c>
    </row>
    <row r="33" spans="1:8" s="16" customFormat="1" x14ac:dyDescent="0.2">
      <c r="A33" s="126" t="s">
        <v>172</v>
      </c>
      <c r="B33" s="127">
        <f>B22+B24+B28+B32</f>
        <v>6952998.6381631587</v>
      </c>
      <c r="C33" s="125">
        <f t="shared" ref="C33:H33" si="8">C22+C24+C28+C32</f>
        <v>7069580.3171658907</v>
      </c>
      <c r="D33" s="125">
        <f t="shared" si="8"/>
        <v>7663706.3609596733</v>
      </c>
      <c r="E33" s="125">
        <f t="shared" si="8"/>
        <v>7773795.4720941968</v>
      </c>
      <c r="F33" s="125">
        <f t="shared" si="8"/>
        <v>7796511.0103901029</v>
      </c>
      <c r="G33" s="125">
        <f t="shared" si="8"/>
        <v>7866235.2175607523</v>
      </c>
      <c r="H33" s="125">
        <f t="shared" si="8"/>
        <v>7815577.5753422324</v>
      </c>
    </row>
    <row r="34" spans="1:8" x14ac:dyDescent="0.2">
      <c r="A34" s="118"/>
      <c r="B34" s="119"/>
      <c r="C34" s="119"/>
      <c r="D34" s="16"/>
      <c r="E34" s="16"/>
      <c r="F34" s="16"/>
      <c r="G34" s="16"/>
      <c r="H34" s="16"/>
    </row>
    <row r="35" spans="1:8" x14ac:dyDescent="0.2">
      <c r="A35" s="118"/>
      <c r="B35" s="119"/>
      <c r="C35" s="119"/>
      <c r="D35" s="119"/>
      <c r="E35" s="119"/>
      <c r="F35" s="119"/>
      <c r="G35" s="119"/>
      <c r="H35" s="119"/>
    </row>
    <row r="36" spans="1:8" x14ac:dyDescent="0.2">
      <c r="A36" s="120" t="s">
        <v>173</v>
      </c>
      <c r="B36" s="140">
        <f>B22-B7</f>
        <v>714126.41123646218</v>
      </c>
      <c r="C36" s="140">
        <f t="shared" ref="C36:H36" si="9">C22-C7</f>
        <v>502090.29978272272</v>
      </c>
      <c r="D36" s="140">
        <f t="shared" si="9"/>
        <v>860180.43892415904</v>
      </c>
      <c r="E36" s="140">
        <f t="shared" si="9"/>
        <v>1170788.7557687487</v>
      </c>
      <c r="F36" s="140">
        <f t="shared" si="9"/>
        <v>1309301.9357702644</v>
      </c>
      <c r="G36" s="140">
        <f t="shared" si="9"/>
        <v>1335406.8896708721</v>
      </c>
      <c r="H36" s="140">
        <f t="shared" si="9"/>
        <v>1371292.5432870558</v>
      </c>
    </row>
    <row r="37" spans="1:8" x14ac:dyDescent="0.2">
      <c r="A37" s="121" t="s">
        <v>174</v>
      </c>
      <c r="B37" s="141">
        <f>B9-B32</f>
        <v>-443299.75352230575</v>
      </c>
      <c r="C37" s="141">
        <f t="shared" ref="C37:H37" si="10">C9-C32</f>
        <v>-376124.01023022924</v>
      </c>
      <c r="D37" s="141">
        <f t="shared" si="10"/>
        <v>-389404.29979274329</v>
      </c>
      <c r="E37" s="141">
        <f t="shared" si="10"/>
        <v>-434626.48961364478</v>
      </c>
      <c r="F37" s="141">
        <f t="shared" si="10"/>
        <v>-451177.92932552379</v>
      </c>
      <c r="G37" s="141">
        <f t="shared" si="10"/>
        <v>-478830.74546625186</v>
      </c>
      <c r="H37" s="141">
        <f t="shared" si="10"/>
        <v>-466343.1245294949</v>
      </c>
    </row>
    <row r="38" spans="1:8" s="16" customFormat="1" x14ac:dyDescent="0.2">
      <c r="A38" s="122" t="s">
        <v>175</v>
      </c>
      <c r="B38" s="142">
        <f>B12</f>
        <v>1157426.1647587679</v>
      </c>
      <c r="C38" s="142">
        <f t="shared" ref="C38:H38" si="11">C12</f>
        <v>878214.31001295149</v>
      </c>
      <c r="D38" s="142">
        <f t="shared" si="11"/>
        <v>1249584.7387169022</v>
      </c>
      <c r="E38" s="142">
        <f t="shared" si="11"/>
        <v>1605415.2453823937</v>
      </c>
      <c r="F38" s="142">
        <f t="shared" si="11"/>
        <v>1760479.8650957886</v>
      </c>
      <c r="G38" s="142">
        <f t="shared" si="11"/>
        <v>1814237.635137124</v>
      </c>
      <c r="H38" s="142">
        <f t="shared" si="11"/>
        <v>1837635.6678165514</v>
      </c>
    </row>
    <row r="40" spans="1:8" x14ac:dyDescent="0.2">
      <c r="B40" s="10"/>
      <c r="C40" s="10"/>
      <c r="D40" s="10"/>
      <c r="E40" s="10"/>
      <c r="F40" s="10"/>
      <c r="G40" s="10"/>
      <c r="H40" s="10"/>
    </row>
  </sheetData>
  <sheetProtection selectLockedCells="1" selectUnlockedCells="1"/>
  <mergeCells count="1">
    <mergeCell ref="A1:H1"/>
  </mergeCells>
  <conditionalFormatting sqref="A34:C34">
    <cfRule type="cellIs" dxfId="0" priority="1" stopIfTrue="1" operator="not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firstPageNumber="0" orientation="landscape" r:id="rId1"/>
  <headerFooter>
    <oddHeader>&amp;L&amp;F&amp;R&amp;A</oddHeader>
    <oddFooter>&amp;L&amp;D&amp;C&amp;P/&amp;N&amp;R&amp;T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7DD70F7727C44B6CF4897B3467668" ma:contentTypeVersion="13" ma:contentTypeDescription="Crée un document." ma:contentTypeScope="" ma:versionID="5fb3c8949931f1c3deb473bc93ffc37e">
  <xsd:schema xmlns:xsd="http://www.w3.org/2001/XMLSchema" xmlns:xs="http://www.w3.org/2001/XMLSchema" xmlns:p="http://schemas.microsoft.com/office/2006/metadata/properties" xmlns:ns2="6e789619-a42c-4a65-9ae1-41df945f2e0b" xmlns:ns3="85de1aff-d11c-48fe-b169-f2dd093fdc27" targetNamespace="http://schemas.microsoft.com/office/2006/metadata/properties" ma:root="true" ma:fieldsID="5f61590e607b8f392cd9d5b1840f3ba4" ns2:_="" ns3:_="">
    <xsd:import namespace="6e789619-a42c-4a65-9ae1-41df945f2e0b"/>
    <xsd:import namespace="85de1aff-d11c-48fe-b169-f2dd093fdc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9619-a42c-4a65-9ae1-41df945f2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b49a2378-73c7-4e4c-bff8-b85a2f404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e1aff-d11c-48fe-b169-f2dd093fdc2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e7567c-4b14-41f5-b1f3-d6fb615cb582}" ma:internalName="TaxCatchAll" ma:showField="CatchAllData" ma:web="85de1aff-d11c-48fe-b169-f2dd093fdc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789619-a42c-4a65-9ae1-41df945f2e0b">
      <Terms xmlns="http://schemas.microsoft.com/office/infopath/2007/PartnerControls"/>
    </lcf76f155ced4ddcb4097134ff3c332f>
    <TaxCatchAll xmlns="85de1aff-d11c-48fe-b169-f2dd093fdc27" xsi:nil="true"/>
  </documentManagement>
</p:properties>
</file>

<file path=customXml/itemProps1.xml><?xml version="1.0" encoding="utf-8"?>
<ds:datastoreItem xmlns:ds="http://schemas.openxmlformats.org/officeDocument/2006/customXml" ds:itemID="{29EC2954-3688-4ED4-92B9-8FC7DAA2FADB}"/>
</file>

<file path=customXml/itemProps2.xml><?xml version="1.0" encoding="utf-8"?>
<ds:datastoreItem xmlns:ds="http://schemas.openxmlformats.org/officeDocument/2006/customXml" ds:itemID="{8BAD96D6-2D72-4E05-88E8-C6D26DA1EF9C}"/>
</file>

<file path=customXml/itemProps3.xml><?xml version="1.0" encoding="utf-8"?>
<ds:datastoreItem xmlns:ds="http://schemas.openxmlformats.org/officeDocument/2006/customXml" ds:itemID="{BF724671-73F5-4C54-8BF4-A2CB823C163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15</vt:i4>
      </vt:variant>
    </vt:vector>
  </HeadingPairs>
  <TitlesOfParts>
    <vt:vector size="29" baseType="lpstr">
      <vt:lpstr>1. CRF</vt:lpstr>
      <vt:lpstr>2.Recettes</vt:lpstr>
      <vt:lpstr>12. CEPTC1 service vélo Bethune</vt:lpstr>
      <vt:lpstr>14. CEPTC3 Gestion abris vélos</vt:lpstr>
      <vt:lpstr>3.Charges variables</vt:lpstr>
      <vt:lpstr>4.Charges fixes</vt:lpstr>
      <vt:lpstr>10. CEP option Allobus</vt:lpstr>
      <vt:lpstr>11. CEP option Proxibus</vt:lpstr>
      <vt:lpstr>5a.</vt:lpstr>
      <vt:lpstr>5b.</vt:lpstr>
      <vt:lpstr>5. SousTraitance</vt:lpstr>
      <vt:lpstr>6.CRF format SIG</vt:lpstr>
      <vt:lpstr>7. UO</vt:lpstr>
      <vt:lpstr>9. Bilan prévisionnel</vt:lpstr>
      <vt:lpstr>Annee</vt:lpstr>
      <vt:lpstr>'1. CRF'!Zone_d_impression</vt:lpstr>
      <vt:lpstr>'10. CEP option Allobus'!Zone_d_impression</vt:lpstr>
      <vt:lpstr>'11. CEP option Proxibus'!Zone_d_impression</vt:lpstr>
      <vt:lpstr>'12. CEPTC1 service vélo Bethune'!Zone_d_impression</vt:lpstr>
      <vt:lpstr>'14. CEPTC3 Gestion abris vélos'!Zone_d_impression</vt:lpstr>
      <vt:lpstr>'2.Recettes'!Zone_d_impression</vt:lpstr>
      <vt:lpstr>'3.Charges variables'!Zone_d_impression</vt:lpstr>
      <vt:lpstr>'4.Charges fixes'!Zone_d_impression</vt:lpstr>
      <vt:lpstr>'5. SousTraitance'!Zone_d_impression</vt:lpstr>
      <vt:lpstr>'5a.'!Zone_d_impression</vt:lpstr>
      <vt:lpstr>'5b.'!Zone_d_impression</vt:lpstr>
      <vt:lpstr>'6.CRF format SIG'!Zone_d_impression</vt:lpstr>
      <vt:lpstr>'7. UO'!Zone_d_impression</vt:lpstr>
      <vt:lpstr>'9. Bilan prévisionnel'!Zone_d_impression</vt:lpstr>
    </vt:vector>
  </TitlesOfParts>
  <Company>tadao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FCL</dc:creator>
  <cp:lastModifiedBy>Adeline DELCHAMBRE</cp:lastModifiedBy>
  <cp:lastPrinted>2019-04-12T13:33:07Z</cp:lastPrinted>
  <dcterms:created xsi:type="dcterms:W3CDTF">2010-06-11T10:05:58Z</dcterms:created>
  <dcterms:modified xsi:type="dcterms:W3CDTF">2022-07-26T09:49:29Z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0x0101007AF7DD70F7727C44B6CF4897B3467668</vt:lpwstr>
  </property>
</Properties>
</file>